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240" windowWidth="20100" windowHeight="9480"/>
  </bookViews>
  <sheets>
    <sheet name="第一号第一様式" sheetId="1" r:id="rId1"/>
    <sheet name="第一号第二様式" sheetId="2" r:id="rId2"/>
    <sheet name="社会福祉事業" sheetId="3" r:id="rId3"/>
    <sheet name="栄光の杜" sheetId="4" r:id="rId4"/>
    <sheet name="ともだ" sheetId="5" r:id="rId5"/>
  </sheets>
  <calcPr calcId="145621"/>
</workbook>
</file>

<file path=xl/calcChain.xml><?xml version="1.0" encoding="utf-8"?>
<calcChain xmlns="http://schemas.openxmlformats.org/spreadsheetml/2006/main">
  <c r="E7" i="5" l="1"/>
  <c r="E6" i="5" s="1"/>
  <c r="F7" i="5"/>
  <c r="F6" i="5" s="1"/>
  <c r="F49" i="5" s="1"/>
  <c r="G8" i="5"/>
  <c r="G9" i="5"/>
  <c r="G10" i="5"/>
  <c r="E11" i="5"/>
  <c r="F11" i="5"/>
  <c r="G11" i="5"/>
  <c r="G12" i="5"/>
  <c r="G13" i="5"/>
  <c r="G14" i="5"/>
  <c r="G15" i="5"/>
  <c r="G16" i="5"/>
  <c r="G17" i="5"/>
  <c r="E18" i="5"/>
  <c r="G18" i="5" s="1"/>
  <c r="F18" i="5"/>
  <c r="G19" i="5"/>
  <c r="G20" i="5"/>
  <c r="G21" i="5"/>
  <c r="G22" i="5"/>
  <c r="G23" i="5"/>
  <c r="G24" i="5"/>
  <c r="E25" i="5"/>
  <c r="G25" i="5" s="1"/>
  <c r="F25" i="5"/>
  <c r="G26" i="5"/>
  <c r="G27" i="5"/>
  <c r="E28" i="5"/>
  <c r="F28" i="5"/>
  <c r="G28" i="5"/>
  <c r="G29" i="5"/>
  <c r="G30" i="5"/>
  <c r="G31" i="5"/>
  <c r="G32" i="5"/>
  <c r="G33" i="5"/>
  <c r="G34" i="5"/>
  <c r="G35" i="5"/>
  <c r="G36" i="5"/>
  <c r="E37" i="5"/>
  <c r="G37" i="5" s="1"/>
  <c r="F37" i="5"/>
  <c r="G38" i="5"/>
  <c r="G39" i="5"/>
  <c r="G40" i="5"/>
  <c r="G41" i="5"/>
  <c r="G42" i="5"/>
  <c r="G43" i="5"/>
  <c r="G44" i="5"/>
  <c r="E45" i="5"/>
  <c r="F45" i="5"/>
  <c r="G45" i="5"/>
  <c r="G46" i="5"/>
  <c r="G47" i="5"/>
  <c r="G48" i="5"/>
  <c r="E50" i="5"/>
  <c r="G50" i="5" s="1"/>
  <c r="F50" i="5"/>
  <c r="F101" i="5" s="1"/>
  <c r="G51" i="5"/>
  <c r="G52" i="5"/>
  <c r="G53" i="5"/>
  <c r="G54" i="5"/>
  <c r="G55" i="5"/>
  <c r="G56" i="5"/>
  <c r="G57" i="5"/>
  <c r="E58" i="5"/>
  <c r="F58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E73" i="5"/>
  <c r="F73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E98" i="5"/>
  <c r="F98" i="5"/>
  <c r="G98" i="5"/>
  <c r="G99" i="5"/>
  <c r="G100" i="5"/>
  <c r="E103" i="5"/>
  <c r="E114" i="5" s="1"/>
  <c r="F103" i="5"/>
  <c r="G104" i="5"/>
  <c r="G105" i="5"/>
  <c r="E106" i="5"/>
  <c r="F106" i="5"/>
  <c r="G106" i="5"/>
  <c r="G107" i="5"/>
  <c r="G108" i="5"/>
  <c r="G109" i="5"/>
  <c r="E110" i="5"/>
  <c r="G110" i="5" s="1"/>
  <c r="F110" i="5"/>
  <c r="F114" i="5" s="1"/>
  <c r="F124" i="5" s="1"/>
  <c r="G111" i="5"/>
  <c r="G112" i="5"/>
  <c r="G113" i="5"/>
  <c r="G115" i="5"/>
  <c r="E116" i="5"/>
  <c r="F116" i="5"/>
  <c r="G116" i="5"/>
  <c r="G117" i="5"/>
  <c r="G118" i="5"/>
  <c r="G119" i="5"/>
  <c r="G120" i="5"/>
  <c r="G121" i="5"/>
  <c r="G122" i="5"/>
  <c r="E123" i="5"/>
  <c r="F123" i="5"/>
  <c r="G123" i="5"/>
  <c r="E125" i="5"/>
  <c r="E128" i="5" s="1"/>
  <c r="F125" i="5"/>
  <c r="G126" i="5"/>
  <c r="G127" i="5"/>
  <c r="F128" i="5"/>
  <c r="E129" i="5"/>
  <c r="G129" i="5" s="1"/>
  <c r="F129" i="5"/>
  <c r="G130" i="5"/>
  <c r="G131" i="5"/>
  <c r="G132" i="5"/>
  <c r="F133" i="5"/>
  <c r="F134" i="5" s="1"/>
  <c r="G135" i="5"/>
  <c r="G138" i="5"/>
  <c r="E7" i="4"/>
  <c r="G7" i="4" s="1"/>
  <c r="F7" i="4"/>
  <c r="F6" i="4" s="1"/>
  <c r="F49" i="4" s="1"/>
  <c r="G8" i="4"/>
  <c r="G9" i="4"/>
  <c r="G10" i="4"/>
  <c r="E11" i="4"/>
  <c r="F11" i="4"/>
  <c r="G11" i="4"/>
  <c r="G12" i="4"/>
  <c r="G13" i="4"/>
  <c r="G14" i="4"/>
  <c r="G15" i="4"/>
  <c r="G16" i="4"/>
  <c r="G17" i="4"/>
  <c r="E18" i="4"/>
  <c r="F18" i="4"/>
  <c r="G18" i="4"/>
  <c r="G19" i="4"/>
  <c r="G20" i="4"/>
  <c r="G21" i="4"/>
  <c r="G22" i="4"/>
  <c r="G23" i="4"/>
  <c r="G24" i="4"/>
  <c r="E25" i="4"/>
  <c r="G25" i="4" s="1"/>
  <c r="F25" i="4"/>
  <c r="G26" i="4"/>
  <c r="G27" i="4"/>
  <c r="E28" i="4"/>
  <c r="E6" i="4" s="1"/>
  <c r="F28" i="4"/>
  <c r="G29" i="4"/>
  <c r="G30" i="4"/>
  <c r="G31" i="4"/>
  <c r="G32" i="4"/>
  <c r="G33" i="4"/>
  <c r="G34" i="4"/>
  <c r="G35" i="4"/>
  <c r="G36" i="4"/>
  <c r="E37" i="4"/>
  <c r="G37" i="4" s="1"/>
  <c r="F37" i="4"/>
  <c r="G38" i="4"/>
  <c r="G39" i="4"/>
  <c r="G40" i="4"/>
  <c r="G41" i="4"/>
  <c r="G42" i="4"/>
  <c r="G43" i="4"/>
  <c r="G44" i="4"/>
  <c r="E45" i="4"/>
  <c r="F45" i="4"/>
  <c r="G45" i="4"/>
  <c r="G46" i="4"/>
  <c r="G47" i="4"/>
  <c r="G48" i="4"/>
  <c r="E50" i="4"/>
  <c r="F50" i="4"/>
  <c r="F101" i="4" s="1"/>
  <c r="G50" i="4"/>
  <c r="G51" i="4"/>
  <c r="G52" i="4"/>
  <c r="G53" i="4"/>
  <c r="G54" i="4"/>
  <c r="G55" i="4"/>
  <c r="G56" i="4"/>
  <c r="G57" i="4"/>
  <c r="E58" i="4"/>
  <c r="E101" i="4" s="1"/>
  <c r="F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E73" i="4"/>
  <c r="F73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E98" i="4"/>
  <c r="G98" i="4" s="1"/>
  <c r="F98" i="4"/>
  <c r="G99" i="4"/>
  <c r="G100" i="4"/>
  <c r="E103" i="4"/>
  <c r="G103" i="4" s="1"/>
  <c r="F103" i="4"/>
  <c r="F114" i="4" s="1"/>
  <c r="F124" i="4" s="1"/>
  <c r="G104" i="4"/>
  <c r="G105" i="4"/>
  <c r="E106" i="4"/>
  <c r="G106" i="4" s="1"/>
  <c r="F106" i="4"/>
  <c r="G107" i="4"/>
  <c r="G108" i="4"/>
  <c r="G109" i="4"/>
  <c r="E110" i="4"/>
  <c r="F110" i="4"/>
  <c r="G110" i="4"/>
  <c r="G111" i="4"/>
  <c r="G112" i="4"/>
  <c r="G113" i="4"/>
  <c r="E114" i="4"/>
  <c r="G114" i="4" s="1"/>
  <c r="G115" i="4"/>
  <c r="E116" i="4"/>
  <c r="E123" i="4" s="1"/>
  <c r="F116" i="4"/>
  <c r="G117" i="4"/>
  <c r="G118" i="4"/>
  <c r="G119" i="4"/>
  <c r="G120" i="4"/>
  <c r="G121" i="4"/>
  <c r="G122" i="4"/>
  <c r="F123" i="4"/>
  <c r="E125" i="4"/>
  <c r="G125" i="4" s="1"/>
  <c r="F125" i="4"/>
  <c r="F128" i="4" s="1"/>
  <c r="F134" i="4" s="1"/>
  <c r="G126" i="4"/>
  <c r="G127" i="4"/>
  <c r="E128" i="4"/>
  <c r="E129" i="4"/>
  <c r="G129" i="4" s="1"/>
  <c r="F129" i="4"/>
  <c r="F133" i="4" s="1"/>
  <c r="G130" i="4"/>
  <c r="G131" i="4"/>
  <c r="G132" i="4"/>
  <c r="G135" i="4"/>
  <c r="G138" i="4"/>
  <c r="G8" i="3"/>
  <c r="I8" i="3" s="1"/>
  <c r="G9" i="3"/>
  <c r="I9" i="3"/>
  <c r="G10" i="3"/>
  <c r="I10" i="3" s="1"/>
  <c r="G11" i="3"/>
  <c r="I11" i="3"/>
  <c r="G12" i="3"/>
  <c r="I12" i="3" s="1"/>
  <c r="E13" i="3"/>
  <c r="G13" i="3" s="1"/>
  <c r="I13" i="3" s="1"/>
  <c r="F13" i="3"/>
  <c r="F21" i="3" s="1"/>
  <c r="F42" i="3" s="1"/>
  <c r="F44" i="3" s="1"/>
  <c r="H13" i="3"/>
  <c r="G14" i="3"/>
  <c r="I14" i="3" s="1"/>
  <c r="G15" i="3"/>
  <c r="I15" i="3"/>
  <c r="G16" i="3"/>
  <c r="I16" i="3" s="1"/>
  <c r="G17" i="3"/>
  <c r="I17" i="3"/>
  <c r="G18" i="3"/>
  <c r="I18" i="3" s="1"/>
  <c r="G19" i="3"/>
  <c r="I19" i="3"/>
  <c r="E20" i="3"/>
  <c r="G20" i="3" s="1"/>
  <c r="I20" i="3" s="1"/>
  <c r="F20" i="3"/>
  <c r="H20" i="3"/>
  <c r="H21" i="3"/>
  <c r="G22" i="3"/>
  <c r="I22" i="3"/>
  <c r="G23" i="3"/>
  <c r="I23" i="3" s="1"/>
  <c r="G24" i="3"/>
  <c r="I24" i="3"/>
  <c r="G25" i="3"/>
  <c r="I25" i="3" s="1"/>
  <c r="G26" i="3"/>
  <c r="I26" i="3"/>
  <c r="E27" i="3"/>
  <c r="G27" i="3" s="1"/>
  <c r="I27" i="3" s="1"/>
  <c r="F27" i="3"/>
  <c r="H27" i="3"/>
  <c r="G28" i="3"/>
  <c r="I28" i="3" s="1"/>
  <c r="G29" i="3"/>
  <c r="I29" i="3"/>
  <c r="G30" i="3"/>
  <c r="I30" i="3" s="1"/>
  <c r="G31" i="3"/>
  <c r="I31" i="3"/>
  <c r="G32" i="3"/>
  <c r="I32" i="3" s="1"/>
  <c r="E33" i="3"/>
  <c r="G33" i="3" s="1"/>
  <c r="I33" i="3" s="1"/>
  <c r="F33" i="3"/>
  <c r="F34" i="3" s="1"/>
  <c r="H33" i="3"/>
  <c r="E34" i="3"/>
  <c r="G34" i="3" s="1"/>
  <c r="I34" i="3" s="1"/>
  <c r="H34" i="3"/>
  <c r="G35" i="3"/>
  <c r="I35" i="3" s="1"/>
  <c r="G36" i="3"/>
  <c r="I36" i="3"/>
  <c r="E37" i="3"/>
  <c r="F37" i="3"/>
  <c r="G37" i="3"/>
  <c r="I37" i="3" s="1"/>
  <c r="H37" i="3"/>
  <c r="H41" i="3" s="1"/>
  <c r="G38" i="3"/>
  <c r="I38" i="3"/>
  <c r="G39" i="3"/>
  <c r="I39" i="3" s="1"/>
  <c r="E40" i="3"/>
  <c r="F40" i="3"/>
  <c r="G40" i="3"/>
  <c r="I40" i="3" s="1"/>
  <c r="H40" i="3"/>
  <c r="E41" i="3"/>
  <c r="G41" i="3" s="1"/>
  <c r="I41" i="3" s="1"/>
  <c r="F41" i="3"/>
  <c r="G43" i="3"/>
  <c r="I43" i="3" s="1"/>
  <c r="H8" i="2"/>
  <c r="J8" i="2"/>
  <c r="H9" i="2"/>
  <c r="J9" i="2" s="1"/>
  <c r="H10" i="2"/>
  <c r="J10" i="2"/>
  <c r="H11" i="2"/>
  <c r="J11" i="2" s="1"/>
  <c r="H12" i="2"/>
  <c r="J12" i="2"/>
  <c r="E13" i="2"/>
  <c r="H13" i="2" s="1"/>
  <c r="J13" i="2" s="1"/>
  <c r="F13" i="2"/>
  <c r="G13" i="2"/>
  <c r="I13" i="2"/>
  <c r="H14" i="2"/>
  <c r="J14" i="2"/>
  <c r="H15" i="2"/>
  <c r="J15" i="2" s="1"/>
  <c r="H16" i="2"/>
  <c r="J16" i="2"/>
  <c r="H17" i="2"/>
  <c r="J17" i="2" s="1"/>
  <c r="H18" i="2"/>
  <c r="J18" i="2"/>
  <c r="H19" i="2"/>
  <c r="J19" i="2" s="1"/>
  <c r="E20" i="2"/>
  <c r="H20" i="2" s="1"/>
  <c r="J20" i="2" s="1"/>
  <c r="F20" i="2"/>
  <c r="F21" i="2" s="1"/>
  <c r="F42" i="2" s="1"/>
  <c r="F44" i="2" s="1"/>
  <c r="G20" i="2"/>
  <c r="G21" i="2" s="1"/>
  <c r="I20" i="2"/>
  <c r="E21" i="2"/>
  <c r="I21" i="2"/>
  <c r="H22" i="2"/>
  <c r="J22" i="2"/>
  <c r="H23" i="2"/>
  <c r="J23" i="2" s="1"/>
  <c r="H24" i="2"/>
  <c r="J24" i="2"/>
  <c r="H25" i="2"/>
  <c r="J25" i="2" s="1"/>
  <c r="H26" i="2"/>
  <c r="J26" i="2"/>
  <c r="E27" i="2"/>
  <c r="E34" i="2" s="1"/>
  <c r="H34" i="2" s="1"/>
  <c r="F27" i="2"/>
  <c r="G27" i="2"/>
  <c r="I27" i="2"/>
  <c r="I34" i="2" s="1"/>
  <c r="H28" i="2"/>
  <c r="J28" i="2"/>
  <c r="H29" i="2"/>
  <c r="J29" i="2" s="1"/>
  <c r="H30" i="2"/>
  <c r="J30" i="2"/>
  <c r="H31" i="2"/>
  <c r="J31" i="2" s="1"/>
  <c r="H32" i="2"/>
  <c r="J32" i="2"/>
  <c r="E33" i="2"/>
  <c r="H33" i="2" s="1"/>
  <c r="J33" i="2" s="1"/>
  <c r="F33" i="2"/>
  <c r="G33" i="2"/>
  <c r="I33" i="2"/>
  <c r="F34" i="2"/>
  <c r="G34" i="2"/>
  <c r="H35" i="2"/>
  <c r="J35" i="2" s="1"/>
  <c r="H36" i="2"/>
  <c r="J36" i="2"/>
  <c r="E37" i="2"/>
  <c r="H37" i="2" s="1"/>
  <c r="J37" i="2" s="1"/>
  <c r="F37" i="2"/>
  <c r="G37" i="2"/>
  <c r="I37" i="2"/>
  <c r="H38" i="2"/>
  <c r="J38" i="2"/>
  <c r="H39" i="2"/>
  <c r="J39" i="2" s="1"/>
  <c r="E40" i="2"/>
  <c r="H40" i="2" s="1"/>
  <c r="J40" i="2" s="1"/>
  <c r="F40" i="2"/>
  <c r="F41" i="2" s="1"/>
  <c r="G40" i="2"/>
  <c r="G41" i="2" s="1"/>
  <c r="I40" i="2"/>
  <c r="E41" i="2"/>
  <c r="I41" i="2"/>
  <c r="H43" i="2"/>
  <c r="J43" i="2" s="1"/>
  <c r="G128" i="4" l="1"/>
  <c r="E49" i="4"/>
  <c r="G6" i="4"/>
  <c r="E134" i="5"/>
  <c r="G134" i="5" s="1"/>
  <c r="G128" i="5"/>
  <c r="E124" i="5"/>
  <c r="G124" i="5" s="1"/>
  <c r="G114" i="5"/>
  <c r="G123" i="4"/>
  <c r="E124" i="4"/>
  <c r="G124" i="4" s="1"/>
  <c r="G101" i="4"/>
  <c r="F102" i="5"/>
  <c r="F137" i="5" s="1"/>
  <c r="F139" i="5" s="1"/>
  <c r="F102" i="4"/>
  <c r="F137" i="4" s="1"/>
  <c r="F139" i="4" s="1"/>
  <c r="G6" i="5"/>
  <c r="E49" i="5"/>
  <c r="G116" i="4"/>
  <c r="G58" i="4"/>
  <c r="G28" i="4"/>
  <c r="E133" i="5"/>
  <c r="G133" i="5" s="1"/>
  <c r="G125" i="5"/>
  <c r="G103" i="5"/>
  <c r="E101" i="5"/>
  <c r="G101" i="5" s="1"/>
  <c r="G7" i="5"/>
  <c r="E133" i="4"/>
  <c r="H42" i="3"/>
  <c r="H44" i="3" s="1"/>
  <c r="E21" i="3"/>
  <c r="I42" i="2"/>
  <c r="I44" i="2" s="1"/>
  <c r="H21" i="2"/>
  <c r="J21" i="2" s="1"/>
  <c r="H41" i="2"/>
  <c r="J41" i="2" s="1"/>
  <c r="J34" i="2"/>
  <c r="G42" i="2"/>
  <c r="G44" i="2" s="1"/>
  <c r="H27" i="2"/>
  <c r="J27" i="2" s="1"/>
  <c r="E42" i="2"/>
  <c r="G45" i="1"/>
  <c r="G42" i="1"/>
  <c r="F40" i="1"/>
  <c r="E40" i="1"/>
  <c r="G40" i="1" s="1"/>
  <c r="G39" i="1"/>
  <c r="G38" i="1"/>
  <c r="F37" i="1"/>
  <c r="F41" i="1" s="1"/>
  <c r="E37" i="1"/>
  <c r="G37" i="1" s="1"/>
  <c r="G36" i="1"/>
  <c r="G35" i="1"/>
  <c r="F34" i="1"/>
  <c r="F33" i="1"/>
  <c r="E33" i="1"/>
  <c r="G33" i="1" s="1"/>
  <c r="G32" i="1"/>
  <c r="G31" i="1"/>
  <c r="G30" i="1"/>
  <c r="G29" i="1"/>
  <c r="G28" i="1"/>
  <c r="F27" i="1"/>
  <c r="E27" i="1"/>
  <c r="G27" i="1" s="1"/>
  <c r="G26" i="1"/>
  <c r="G25" i="1"/>
  <c r="G24" i="1"/>
  <c r="G23" i="1"/>
  <c r="G22" i="1"/>
  <c r="F20" i="1"/>
  <c r="E20" i="1"/>
  <c r="G20" i="1" s="1"/>
  <c r="G19" i="1"/>
  <c r="G18" i="1"/>
  <c r="G17" i="1"/>
  <c r="G16" i="1"/>
  <c r="G15" i="1"/>
  <c r="G14" i="1"/>
  <c r="F13" i="1"/>
  <c r="F21" i="1" s="1"/>
  <c r="E13" i="1"/>
  <c r="G13" i="1" s="1"/>
  <c r="G12" i="1"/>
  <c r="G11" i="1"/>
  <c r="G10" i="1"/>
  <c r="G9" i="1"/>
  <c r="G8" i="1"/>
  <c r="E102" i="5" l="1"/>
  <c r="G49" i="5"/>
  <c r="G49" i="4"/>
  <c r="E102" i="4"/>
  <c r="G133" i="4"/>
  <c r="E134" i="4"/>
  <c r="G134" i="4" s="1"/>
  <c r="G21" i="3"/>
  <c r="I21" i="3" s="1"/>
  <c r="E42" i="3"/>
  <c r="H42" i="2"/>
  <c r="J42" i="2" s="1"/>
  <c r="E44" i="2"/>
  <c r="H44" i="2" s="1"/>
  <c r="J44" i="2" s="1"/>
  <c r="F44" i="1"/>
  <c r="F46" i="1" s="1"/>
  <c r="E21" i="1"/>
  <c r="E41" i="1"/>
  <c r="G41" i="1" s="1"/>
  <c r="E34" i="1"/>
  <c r="G34" i="1" s="1"/>
  <c r="G102" i="4" l="1"/>
  <c r="E137" i="4"/>
  <c r="E137" i="5"/>
  <c r="G102" i="5"/>
  <c r="G42" i="3"/>
  <c r="I42" i="3" s="1"/>
  <c r="E44" i="3"/>
  <c r="G44" i="3" s="1"/>
  <c r="I44" i="3" s="1"/>
  <c r="G21" i="1"/>
  <c r="E44" i="1"/>
  <c r="E139" i="5" l="1"/>
  <c r="G139" i="5" s="1"/>
  <c r="G137" i="5"/>
  <c r="E139" i="4"/>
  <c r="G139" i="4" s="1"/>
  <c r="G137" i="4"/>
  <c r="G44" i="1"/>
  <c r="E46" i="1"/>
  <c r="G46" i="1" s="1"/>
</calcChain>
</file>

<file path=xl/sharedStrings.xml><?xml version="1.0" encoding="utf-8"?>
<sst xmlns="http://schemas.openxmlformats.org/spreadsheetml/2006/main" count="471" uniqueCount="159">
  <si>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</si>
  <si>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資金収支計算書</t>
    <phoneticPr fontId="4"/>
  </si>
  <si>
    <t>（自）平成28年4月1日  （至）平成29年3月31日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</si>
  <si>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</si>
  <si>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</si>
  <si>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</si>
  <si>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</si>
  <si>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</si>
  <si>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</si>
  <si>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</si>
  <si>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</si>
  <si>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</si>
  <si>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借入金利息補助金収入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</si>
  <si>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</si>
  <si>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</si>
  <si>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</si>
  <si>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</si>
  <si>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</si>
  <si>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</si>
  <si>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</si>
  <si>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</si>
  <si>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</si>
  <si>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</si>
  <si>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</si>
  <si>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</si>
  <si>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</si>
  <si>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</si>
  <si>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</si>
  <si>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</si>
  <si>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</si>
  <si>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</si>
  <si>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</si>
  <si>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</si>
  <si>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</si>
  <si>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</si>
  <si>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</si>
  <si>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</si>
  <si>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</si>
  <si>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</si>
  <si>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</si>
  <si>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</si>
  <si>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</si>
  <si>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その他の活動による収入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</si>
  <si>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</si>
  <si>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</si>
  <si>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</si>
  <si>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</si>
  <si>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</si>
  <si>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</si>
  <si>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</si>
  <si>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</si>
  <si>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</si>
  <si>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当期末支払資金残高（１０）＋（１１）</t>
    <phoneticPr fontId="1"/>
  </si>
  <si>
    <t>前期末支払資金残高（１１）</t>
    <phoneticPr fontId="1"/>
  </si>
  <si>
    <t>当期資金収支差額合計（１０）＝（３）＋（６）＋（９）</t>
    <phoneticPr fontId="1"/>
  </si>
  <si>
    <t>法人合計</t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</si>
  <si>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</si>
  <si>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合計</t>
    <rPh sb="0" eb="2">
      <t>ゴウケイ</t>
    </rPh>
    <phoneticPr fontId="1"/>
  </si>
  <si>
    <t>収益事業</t>
    <rPh sb="0" eb="2">
      <t>シュウエキ</t>
    </rPh>
    <rPh sb="2" eb="4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</si>
  <si>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</si>
  <si>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</si>
  <si>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（単位：円）</t>
    <phoneticPr fontId="4"/>
  </si>
  <si>
    <t>資金収支内訳表</t>
    <phoneticPr fontId="4"/>
  </si>
  <si>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</si>
  <si>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</si>
  <si>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</si>
  <si>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</si>
  <si>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ともだ</t>
    <phoneticPr fontId="1"/>
  </si>
  <si>
    <t>栄光の杜</t>
    <phoneticPr fontId="1"/>
  </si>
  <si>
    <t>社会福祉事業  資金収支内訳表</t>
    <phoneticPr fontId="4"/>
  </si>
  <si>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</si>
  <si>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　長期預り金積立資産支出</t>
  </si>
  <si>
    <t>　退職給付引当資産支出</t>
  </si>
  <si>
    <t>　退職給付引当資産取崩収入</t>
  </si>
  <si>
    <t>　器具及び備品取得支出</t>
  </si>
  <si>
    <t>　車輌運搬具取得支出</t>
  </si>
  <si>
    <t>　建物取得支出</t>
  </si>
  <si>
    <t>　器具及び備品売却収入</t>
  </si>
  <si>
    <t>　車輌運搬具売却収入</t>
  </si>
  <si>
    <t>　設備資金借入金元金償還寄附金収入</t>
  </si>
  <si>
    <t>　施設整備等寄附金収入</t>
  </si>
  <si>
    <t>　設備資金借入金元金償還補助金収入</t>
  </si>
  <si>
    <t>　施設整備等補助金収入</t>
  </si>
  <si>
    <t>　雑支出</t>
  </si>
  <si>
    <t>　利用者等外給食費支出</t>
  </si>
  <si>
    <t>　諸会費支出</t>
  </si>
  <si>
    <t>　渉外費支出</t>
  </si>
  <si>
    <t>　保守料支出</t>
  </si>
  <si>
    <t>　租税公課支出</t>
  </si>
  <si>
    <t>　土地・建物賃借料支出</t>
  </si>
  <si>
    <t>　賃借料支出</t>
  </si>
  <si>
    <t>　保険料支出</t>
  </si>
  <si>
    <t>　手数料支出</t>
  </si>
  <si>
    <t>　業務委託費支出</t>
  </si>
  <si>
    <t>　広報費支出</t>
  </si>
  <si>
    <t>　会議費支出</t>
  </si>
  <si>
    <t>　通信運搬費支出</t>
  </si>
  <si>
    <t>　修繕費支出</t>
  </si>
  <si>
    <t>　燃料費支出</t>
  </si>
  <si>
    <t>　水道光熱費支出</t>
  </si>
  <si>
    <t>　印刷製本費支出</t>
  </si>
  <si>
    <t>　事務消耗品費支出</t>
  </si>
  <si>
    <t>　研修研究費支出</t>
  </si>
  <si>
    <t>　旅費交通費支出</t>
  </si>
  <si>
    <t>　職員被服費支出</t>
  </si>
  <si>
    <t>　福利厚生費支出</t>
  </si>
  <si>
    <t>　車輌費支出</t>
  </si>
  <si>
    <t>　消耗器具備品費支出</t>
  </si>
  <si>
    <t>　日用品費支出</t>
  </si>
  <si>
    <t>　教養娯楽費支出</t>
  </si>
  <si>
    <t>　被服費支出</t>
  </si>
  <si>
    <t>　医療費支出</t>
  </si>
  <si>
    <t>　保健衛生費支出</t>
  </si>
  <si>
    <t>　医薬品費支出</t>
  </si>
  <si>
    <t>　介護用品費支出</t>
  </si>
  <si>
    <t>　給食費支出</t>
  </si>
  <si>
    <t>　法定福利費支出</t>
  </si>
  <si>
    <t>　退職給付支出</t>
  </si>
  <si>
    <t>　派遣職員費支出</t>
  </si>
  <si>
    <t>　非常勤職員給与支出</t>
  </si>
  <si>
    <t>　職員賞与支出</t>
  </si>
  <si>
    <t>　職員給料支出</t>
  </si>
  <si>
    <t>　役員報酬支出</t>
  </si>
  <si>
    <t>　雑収入</t>
  </si>
  <si>
    <t>　利用者等外給食費収入</t>
  </si>
  <si>
    <t>　受入研修費収入</t>
  </si>
  <si>
    <t>　　その他の事業収入</t>
  </si>
  <si>
    <t>　　受託事業収入</t>
  </si>
  <si>
    <t>　　市町村特別事業収入</t>
  </si>
  <si>
    <t>　　補助金事業収入</t>
  </si>
  <si>
    <t>　その他の事業収入</t>
  </si>
  <si>
    <t>　　その他の利用料収入</t>
  </si>
  <si>
    <t>　　居住費収入（一般）</t>
  </si>
  <si>
    <t>　　居住費収入（公費）</t>
  </si>
  <si>
    <t>　　食費収入（一般）</t>
  </si>
  <si>
    <t>　　食費収入（公費）</t>
  </si>
  <si>
    <t>　　地域密着型介護サービス利用料収入</t>
  </si>
  <si>
    <t>　　居宅介護サービス利用料収入</t>
  </si>
  <si>
    <t>　　施設サービス利用料収入</t>
  </si>
  <si>
    <t>　利用者等利用料収入</t>
  </si>
  <si>
    <t>　　介護予防支援介護料収入</t>
  </si>
  <si>
    <t>　　居宅介護支援介護料収入</t>
  </si>
  <si>
    <t>　居宅介護支援介護料収入</t>
  </si>
  <si>
    <t>　　介護予防負担金収入（一般）</t>
  </si>
  <si>
    <t>　　介護予防負担金収入（公費）</t>
  </si>
  <si>
    <t>　　介護負担金収入（一般）</t>
  </si>
  <si>
    <t>　　介護負担金収入（公費）</t>
  </si>
  <si>
    <t>　　介護予防報酬収入</t>
  </si>
  <si>
    <t>　　介護報酬収入</t>
  </si>
  <si>
    <t>　地域密着型介護料収入</t>
  </si>
  <si>
    <t>　居宅介護料収入</t>
  </si>
  <si>
    <t>　　利用者負担金収入（一般）</t>
  </si>
  <si>
    <t>　　利用者負担金収入（公費）</t>
  </si>
  <si>
    <t>　施設介護料収入</t>
  </si>
  <si>
    <t>（単位：円）</t>
    <phoneticPr fontId="4"/>
  </si>
  <si>
    <t>（自）平成28年4月1日  （至）平成29年3月31日</t>
    <phoneticPr fontId="4"/>
  </si>
  <si>
    <t>栄光の杜  資金収支計算書</t>
    <phoneticPr fontId="4"/>
  </si>
  <si>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</si>
  <si>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ともだ  資金収支計算書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</si>
</sst>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/>
    </xf>
    <xf numFmtId="0" fontId="7" fillId="0" borderId="3" xfId="2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Font="1" applyFill="1" applyBorder="1" applyAlignment="1">
      <alignment vertical="center" textRotation="255"/>
    </xf>
    <xf numFmtId="0" fontId="7" fillId="0" borderId="12" xfId="2" applyFont="1" applyFill="1" applyBorder="1" applyAlignment="1">
      <alignment vertical="center"/>
    </xf>
    <xf numFmtId="0" fontId="7" fillId="0" borderId="13" xfId="2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  <xf numFmtId="0" fontId="7" fillId="0" borderId="2" xfId="2" applyFont="1" applyFill="1" applyBorder="1" applyAlignment="1">
      <alignment vertical="center" textRotation="255"/>
    </xf>
    <xf numFmtId="0" fontId="7" fillId="0" borderId="3" xfId="2" applyFont="1" applyFill="1" applyBorder="1" applyAlignment="1">
      <alignment vertical="center" textRotation="255"/>
    </xf>
    <xf numFmtId="0" fontId="7" fillId="0" borderId="4" xfId="2" applyFont="1" applyFill="1" applyBorder="1" applyAlignment="1">
      <alignment vertical="center" textRotation="255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49" fontId="7" fillId="0" borderId="5" xfId="1" applyNumberFormat="1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showGridLines="0" tabSelected="1" workbookViewId="0"/>
  </sheetViews>
  <sheetFormatPr defaultRowHeight="13.5"/>
  <cols>
    <col min="1" max="3" width="2.875" customWidth="1"/>
    <col min="4" max="4" width="51.125" customWidth="1"/>
    <col min="5" max="8" width="20.7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1">
      <c r="B2" s="2"/>
      <c r="C2" s="2"/>
      <c r="D2" s="2"/>
      <c r="E2" s="3"/>
      <c r="F2" s="3"/>
      <c r="G2" s="4"/>
      <c r="H2" s="4" t="s">
        <v>0</v>
      </c>
    </row>
    <row r="3" spans="2:8" ht="21">
      <c r="B3" s="37" t="s">
        <v>1</v>
      </c>
      <c r="C3" s="37"/>
      <c r="D3" s="37"/>
      <c r="E3" s="37"/>
      <c r="F3" s="37"/>
      <c r="G3" s="37"/>
      <c r="H3" s="37"/>
    </row>
    <row r="4" spans="2:8" ht="21">
      <c r="B4" s="2"/>
      <c r="C4" s="2"/>
      <c r="D4" s="2"/>
      <c r="E4" s="2"/>
      <c r="F4" s="2"/>
      <c r="G4" s="3"/>
      <c r="H4" s="3"/>
    </row>
    <row r="5" spans="2:8" ht="21">
      <c r="B5" s="38" t="s">
        <v>2</v>
      </c>
      <c r="C5" s="38"/>
      <c r="D5" s="38"/>
      <c r="E5" s="38"/>
      <c r="F5" s="38"/>
      <c r="G5" s="38"/>
      <c r="H5" s="38"/>
    </row>
    <row r="6" spans="2:8" ht="15.75">
      <c r="B6" s="6"/>
      <c r="C6" s="6"/>
      <c r="D6" s="6"/>
      <c r="E6" s="6"/>
      <c r="F6" s="3"/>
      <c r="G6" s="3"/>
      <c r="H6" s="6" t="s">
        <v>3</v>
      </c>
    </row>
    <row r="7" spans="2:8" ht="14.25">
      <c r="B7" s="39" t="s">
        <v>4</v>
      </c>
      <c r="C7" s="39"/>
      <c r="D7" s="39"/>
      <c r="E7" s="7" t="s">
        <v>5</v>
      </c>
      <c r="F7" s="7" t="s">
        <v>6</v>
      </c>
      <c r="G7" s="7" t="s">
        <v>7</v>
      </c>
      <c r="H7" s="7" t="s">
        <v>8</v>
      </c>
    </row>
    <row r="8" spans="2:8" ht="14.25">
      <c r="B8" s="34" t="s">
        <v>9</v>
      </c>
      <c r="C8" s="34" t="s">
        <v>10</v>
      </c>
      <c r="D8" s="8" t="s">
        <v>11</v>
      </c>
      <c r="E8" s="9">
        <v>614251000</v>
      </c>
      <c r="F8" s="10">
        <v>608381785</v>
      </c>
      <c r="G8" s="10">
        <f>E8-F8</f>
        <v>5869215</v>
      </c>
      <c r="H8" s="10"/>
    </row>
    <row r="9" spans="2:8" ht="14.25">
      <c r="B9" s="35"/>
      <c r="C9" s="35"/>
      <c r="D9" s="11" t="s">
        <v>12</v>
      </c>
      <c r="E9" s="12">
        <v>1151000</v>
      </c>
      <c r="F9" s="13">
        <v>1150592</v>
      </c>
      <c r="G9" s="13">
        <f t="shared" ref="G9:G46" si="0">E9-F9</f>
        <v>408</v>
      </c>
      <c r="H9" s="13"/>
    </row>
    <row r="10" spans="2:8" ht="14.25">
      <c r="B10" s="35"/>
      <c r="C10" s="35"/>
      <c r="D10" s="11" t="s">
        <v>13</v>
      </c>
      <c r="E10" s="12">
        <v>1000000</v>
      </c>
      <c r="F10" s="13">
        <v>1118630</v>
      </c>
      <c r="G10" s="13">
        <f t="shared" si="0"/>
        <v>-118630</v>
      </c>
      <c r="H10" s="13"/>
    </row>
    <row r="11" spans="2:8" ht="14.25">
      <c r="B11" s="35"/>
      <c r="C11" s="35"/>
      <c r="D11" s="11" t="s">
        <v>14</v>
      </c>
      <c r="E11" s="12">
        <v>131000</v>
      </c>
      <c r="F11" s="13">
        <v>130798</v>
      </c>
      <c r="G11" s="13">
        <f t="shared" si="0"/>
        <v>202</v>
      </c>
      <c r="H11" s="13"/>
    </row>
    <row r="12" spans="2:8" ht="14.25">
      <c r="B12" s="35"/>
      <c r="C12" s="35"/>
      <c r="D12" s="11" t="s">
        <v>15</v>
      </c>
      <c r="E12" s="14">
        <v>1467000</v>
      </c>
      <c r="F12" s="13">
        <v>1540354</v>
      </c>
      <c r="G12" s="13">
        <f t="shared" si="0"/>
        <v>-73354</v>
      </c>
      <c r="H12" s="13"/>
    </row>
    <row r="13" spans="2:8" ht="14.25">
      <c r="B13" s="35"/>
      <c r="C13" s="36"/>
      <c r="D13" s="15" t="s">
        <v>16</v>
      </c>
      <c r="E13" s="16">
        <f>+E8+E9+E10+E11+E12</f>
        <v>618000000</v>
      </c>
      <c r="F13" s="17">
        <f>+F8+F9+F10+F11+F12</f>
        <v>612322159</v>
      </c>
      <c r="G13" s="17">
        <f t="shared" si="0"/>
        <v>5677841</v>
      </c>
      <c r="H13" s="17"/>
    </row>
    <row r="14" spans="2:8" ht="14.25">
      <c r="B14" s="35"/>
      <c r="C14" s="34" t="s">
        <v>17</v>
      </c>
      <c r="D14" s="11" t="s">
        <v>18</v>
      </c>
      <c r="E14" s="9">
        <v>398327000</v>
      </c>
      <c r="F14" s="13">
        <v>397356567</v>
      </c>
      <c r="G14" s="13">
        <f t="shared" si="0"/>
        <v>970433</v>
      </c>
      <c r="H14" s="13"/>
    </row>
    <row r="15" spans="2:8" ht="14.25">
      <c r="B15" s="35"/>
      <c r="C15" s="35"/>
      <c r="D15" s="11" t="s">
        <v>19</v>
      </c>
      <c r="E15" s="12">
        <v>99089000</v>
      </c>
      <c r="F15" s="13">
        <v>99865595</v>
      </c>
      <c r="G15" s="13">
        <f t="shared" si="0"/>
        <v>-776595</v>
      </c>
      <c r="H15" s="13"/>
    </row>
    <row r="16" spans="2:8" ht="14.25">
      <c r="B16" s="35"/>
      <c r="C16" s="35"/>
      <c r="D16" s="11" t="s">
        <v>20</v>
      </c>
      <c r="E16" s="12">
        <v>92310000</v>
      </c>
      <c r="F16" s="13">
        <v>91399189</v>
      </c>
      <c r="G16" s="13">
        <f t="shared" si="0"/>
        <v>910811</v>
      </c>
      <c r="H16" s="13"/>
    </row>
    <row r="17" spans="2:8" ht="14.25">
      <c r="B17" s="35"/>
      <c r="C17" s="35"/>
      <c r="D17" s="11" t="s">
        <v>21</v>
      </c>
      <c r="E17" s="12">
        <v>570000</v>
      </c>
      <c r="F17" s="13">
        <v>237421</v>
      </c>
      <c r="G17" s="13">
        <f t="shared" si="0"/>
        <v>332579</v>
      </c>
      <c r="H17" s="13"/>
    </row>
    <row r="18" spans="2:8" ht="14.25">
      <c r="B18" s="35"/>
      <c r="C18" s="35"/>
      <c r="D18" s="11" t="s">
        <v>22</v>
      </c>
      <c r="E18" s="12">
        <v>3195000</v>
      </c>
      <c r="F18" s="13">
        <v>3194618</v>
      </c>
      <c r="G18" s="13">
        <f t="shared" si="0"/>
        <v>382</v>
      </c>
      <c r="H18" s="13"/>
    </row>
    <row r="19" spans="2:8" ht="14.25">
      <c r="B19" s="35"/>
      <c r="C19" s="35"/>
      <c r="D19" s="11" t="s">
        <v>23</v>
      </c>
      <c r="E19" s="14">
        <v>3670000</v>
      </c>
      <c r="F19" s="13">
        <v>3632419</v>
      </c>
      <c r="G19" s="13">
        <f t="shared" si="0"/>
        <v>37581</v>
      </c>
      <c r="H19" s="13"/>
    </row>
    <row r="20" spans="2:8" ht="14.25">
      <c r="B20" s="35"/>
      <c r="C20" s="36"/>
      <c r="D20" s="15" t="s">
        <v>24</v>
      </c>
      <c r="E20" s="16">
        <f>+E14+E15+E16+E17+E18+E19</f>
        <v>597161000</v>
      </c>
      <c r="F20" s="17">
        <f>+F14+F15+F16+F17+F18+F19</f>
        <v>595685809</v>
      </c>
      <c r="G20" s="17">
        <f t="shared" si="0"/>
        <v>1475191</v>
      </c>
      <c r="H20" s="17"/>
    </row>
    <row r="21" spans="2:8" ht="14.25">
      <c r="B21" s="36"/>
      <c r="C21" s="18" t="s">
        <v>25</v>
      </c>
      <c r="D21" s="19"/>
      <c r="E21" s="16">
        <f xml:space="preserve"> +E13 - E20</f>
        <v>20839000</v>
      </c>
      <c r="F21" s="20">
        <f xml:space="preserve"> +F13 - F20</f>
        <v>16636350</v>
      </c>
      <c r="G21" s="20">
        <f t="shared" si="0"/>
        <v>4202650</v>
      </c>
      <c r="H21" s="20"/>
    </row>
    <row r="22" spans="2:8" ht="14.25">
      <c r="B22" s="34" t="s">
        <v>26</v>
      </c>
      <c r="C22" s="34" t="s">
        <v>10</v>
      </c>
      <c r="D22" s="11" t="s">
        <v>27</v>
      </c>
      <c r="E22" s="9">
        <v>1290000</v>
      </c>
      <c r="F22" s="13">
        <v>2416000</v>
      </c>
      <c r="G22" s="13">
        <f t="shared" si="0"/>
        <v>-1126000</v>
      </c>
      <c r="H22" s="13"/>
    </row>
    <row r="23" spans="2:8" ht="14.25">
      <c r="B23" s="35"/>
      <c r="C23" s="35"/>
      <c r="D23" s="11" t="s">
        <v>28</v>
      </c>
      <c r="E23" s="12"/>
      <c r="F23" s="13">
        <v>0</v>
      </c>
      <c r="G23" s="13">
        <f t="shared" si="0"/>
        <v>0</v>
      </c>
      <c r="H23" s="13"/>
    </row>
    <row r="24" spans="2:8" ht="14.25">
      <c r="B24" s="35"/>
      <c r="C24" s="35"/>
      <c r="D24" s="11" t="s">
        <v>29</v>
      </c>
      <c r="E24" s="12"/>
      <c r="F24" s="13">
        <v>0</v>
      </c>
      <c r="G24" s="13">
        <f t="shared" si="0"/>
        <v>0</v>
      </c>
      <c r="H24" s="13"/>
    </row>
    <row r="25" spans="2:8" ht="14.25">
      <c r="B25" s="35"/>
      <c r="C25" s="35"/>
      <c r="D25" s="11" t="s">
        <v>30</v>
      </c>
      <c r="E25" s="12"/>
      <c r="F25" s="13">
        <v>0</v>
      </c>
      <c r="G25" s="13">
        <f t="shared" si="0"/>
        <v>0</v>
      </c>
      <c r="H25" s="13"/>
    </row>
    <row r="26" spans="2:8" ht="14.25">
      <c r="B26" s="35"/>
      <c r="C26" s="35"/>
      <c r="D26" s="11" t="s">
        <v>31</v>
      </c>
      <c r="E26" s="14"/>
      <c r="F26" s="13">
        <v>0</v>
      </c>
      <c r="G26" s="13">
        <f t="shared" si="0"/>
        <v>0</v>
      </c>
      <c r="H26" s="13"/>
    </row>
    <row r="27" spans="2:8" ht="14.25">
      <c r="B27" s="35"/>
      <c r="C27" s="36"/>
      <c r="D27" s="15" t="s">
        <v>32</v>
      </c>
      <c r="E27" s="16">
        <f>+E22+E23+E24+E25+E26</f>
        <v>1290000</v>
      </c>
      <c r="F27" s="17">
        <f>+F22+F23+F24+F25+F26</f>
        <v>2416000</v>
      </c>
      <c r="G27" s="17">
        <f t="shared" si="0"/>
        <v>-1126000</v>
      </c>
      <c r="H27" s="17"/>
    </row>
    <row r="28" spans="2:8" ht="14.25">
      <c r="B28" s="35"/>
      <c r="C28" s="34" t="s">
        <v>17</v>
      </c>
      <c r="D28" s="11" t="s">
        <v>33</v>
      </c>
      <c r="E28" s="9">
        <v>13680000</v>
      </c>
      <c r="F28" s="13">
        <v>13680000</v>
      </c>
      <c r="G28" s="13">
        <f t="shared" si="0"/>
        <v>0</v>
      </c>
      <c r="H28" s="13"/>
    </row>
    <row r="29" spans="2:8" ht="14.25">
      <c r="B29" s="35"/>
      <c r="C29" s="35"/>
      <c r="D29" s="11" t="s">
        <v>34</v>
      </c>
      <c r="E29" s="12">
        <v>7783000</v>
      </c>
      <c r="F29" s="13">
        <v>10767955</v>
      </c>
      <c r="G29" s="13">
        <f t="shared" si="0"/>
        <v>-2984955</v>
      </c>
      <c r="H29" s="13"/>
    </row>
    <row r="30" spans="2:8" ht="14.25">
      <c r="B30" s="35"/>
      <c r="C30" s="35"/>
      <c r="D30" s="11" t="s">
        <v>35</v>
      </c>
      <c r="E30" s="12"/>
      <c r="F30" s="13">
        <v>0</v>
      </c>
      <c r="G30" s="13">
        <f t="shared" si="0"/>
        <v>0</v>
      </c>
      <c r="H30" s="13"/>
    </row>
    <row r="31" spans="2:8" ht="14.25">
      <c r="B31" s="35"/>
      <c r="C31" s="35"/>
      <c r="D31" s="11" t="s">
        <v>36</v>
      </c>
      <c r="E31" s="12">
        <v>8135000</v>
      </c>
      <c r="F31" s="13">
        <v>8134776</v>
      </c>
      <c r="G31" s="13">
        <f t="shared" si="0"/>
        <v>224</v>
      </c>
      <c r="H31" s="13"/>
    </row>
    <row r="32" spans="2:8" ht="14.25">
      <c r="B32" s="35"/>
      <c r="C32" s="35"/>
      <c r="D32" s="11" t="s">
        <v>37</v>
      </c>
      <c r="E32" s="14"/>
      <c r="F32" s="13">
        <v>0</v>
      </c>
      <c r="G32" s="13">
        <f t="shared" si="0"/>
        <v>0</v>
      </c>
      <c r="H32" s="13"/>
    </row>
    <row r="33" spans="2:8" ht="14.25">
      <c r="B33" s="35"/>
      <c r="C33" s="36"/>
      <c r="D33" s="15" t="s">
        <v>38</v>
      </c>
      <c r="E33" s="16">
        <f>+E28+E29+E30+E31+E32</f>
        <v>29598000</v>
      </c>
      <c r="F33" s="17">
        <f>+F28+F29+F30+F31+F32</f>
        <v>32582731</v>
      </c>
      <c r="G33" s="17">
        <f t="shared" si="0"/>
        <v>-2984731</v>
      </c>
      <c r="H33" s="17"/>
    </row>
    <row r="34" spans="2:8" ht="14.25">
      <c r="B34" s="36"/>
      <c r="C34" s="21" t="s">
        <v>39</v>
      </c>
      <c r="D34" s="19"/>
      <c r="E34" s="16">
        <f xml:space="preserve"> +E27 - E33</f>
        <v>-28308000</v>
      </c>
      <c r="F34" s="20">
        <f xml:space="preserve"> +F27 - F33</f>
        <v>-30166731</v>
      </c>
      <c r="G34" s="20">
        <f t="shared" si="0"/>
        <v>1858731</v>
      </c>
      <c r="H34" s="20"/>
    </row>
    <row r="35" spans="2:8" ht="14.25">
      <c r="B35" s="34" t="s">
        <v>40</v>
      </c>
      <c r="C35" s="34" t="s">
        <v>10</v>
      </c>
      <c r="D35" s="11" t="s">
        <v>41</v>
      </c>
      <c r="E35" s="9">
        <v>1443000</v>
      </c>
      <c r="F35" s="13">
        <v>1442320</v>
      </c>
      <c r="G35" s="13">
        <f t="shared" si="0"/>
        <v>680</v>
      </c>
      <c r="H35" s="13"/>
    </row>
    <row r="36" spans="2:8" ht="14.25">
      <c r="B36" s="35"/>
      <c r="C36" s="35"/>
      <c r="D36" s="11" t="s">
        <v>42</v>
      </c>
      <c r="E36" s="14"/>
      <c r="F36" s="13">
        <v>0</v>
      </c>
      <c r="G36" s="13">
        <f t="shared" si="0"/>
        <v>0</v>
      </c>
      <c r="H36" s="13"/>
    </row>
    <row r="37" spans="2:8" ht="14.25">
      <c r="B37" s="35"/>
      <c r="C37" s="36"/>
      <c r="D37" s="15" t="s">
        <v>43</v>
      </c>
      <c r="E37" s="16">
        <f>+E35+E36</f>
        <v>1443000</v>
      </c>
      <c r="F37" s="17">
        <f>+F35+F36</f>
        <v>1442320</v>
      </c>
      <c r="G37" s="17">
        <f t="shared" si="0"/>
        <v>680</v>
      </c>
      <c r="H37" s="17"/>
    </row>
    <row r="38" spans="2:8" ht="14.25">
      <c r="B38" s="35"/>
      <c r="C38" s="34" t="s">
        <v>17</v>
      </c>
      <c r="D38" s="11" t="s">
        <v>44</v>
      </c>
      <c r="E38" s="9">
        <v>3510000</v>
      </c>
      <c r="F38" s="13">
        <v>3433440</v>
      </c>
      <c r="G38" s="13">
        <f t="shared" si="0"/>
        <v>76560</v>
      </c>
      <c r="H38" s="13"/>
    </row>
    <row r="39" spans="2:8" ht="14.25">
      <c r="B39" s="35"/>
      <c r="C39" s="35"/>
      <c r="D39" s="22" t="s">
        <v>45</v>
      </c>
      <c r="E39" s="14"/>
      <c r="F39" s="23">
        <v>0</v>
      </c>
      <c r="G39" s="23">
        <f t="shared" si="0"/>
        <v>0</v>
      </c>
      <c r="H39" s="23"/>
    </row>
    <row r="40" spans="2:8" ht="14.25">
      <c r="B40" s="35"/>
      <c r="C40" s="36"/>
      <c r="D40" s="24" t="s">
        <v>46</v>
      </c>
      <c r="E40" s="16">
        <f>+E38+E39</f>
        <v>3510000</v>
      </c>
      <c r="F40" s="25">
        <f>+F38+F39</f>
        <v>3433440</v>
      </c>
      <c r="G40" s="25">
        <f t="shared" si="0"/>
        <v>76560</v>
      </c>
      <c r="H40" s="25"/>
    </row>
    <row r="41" spans="2:8" ht="14.25">
      <c r="B41" s="36"/>
      <c r="C41" s="21" t="s">
        <v>47</v>
      </c>
      <c r="D41" s="19"/>
      <c r="E41" s="16">
        <f xml:space="preserve"> +E37 - E40</f>
        <v>-2067000</v>
      </c>
      <c r="F41" s="20">
        <f xml:space="preserve"> +F37 - F40</f>
        <v>-1991120</v>
      </c>
      <c r="G41" s="20">
        <f t="shared" si="0"/>
        <v>-75880</v>
      </c>
      <c r="H41" s="20"/>
    </row>
    <row r="42" spans="2:8" ht="14.25">
      <c r="B42" s="26" t="s">
        <v>48</v>
      </c>
      <c r="C42" s="27"/>
      <c r="D42" s="28"/>
      <c r="E42" s="9"/>
      <c r="F42" s="29"/>
      <c r="G42" s="29">
        <f>E42 + E43</f>
        <v>0</v>
      </c>
      <c r="H42" s="29"/>
    </row>
    <row r="43" spans="2:8" ht="14.25">
      <c r="B43" s="30"/>
      <c r="C43" s="31"/>
      <c r="D43" s="32"/>
      <c r="E43" s="14"/>
      <c r="F43" s="33"/>
      <c r="G43" s="33"/>
      <c r="H43" s="33"/>
    </row>
    <row r="44" spans="2:8" ht="14.25">
      <c r="B44" s="21" t="s">
        <v>49</v>
      </c>
      <c r="C44" s="18"/>
      <c r="D44" s="19"/>
      <c r="E44" s="16">
        <f xml:space="preserve"> +E21 +E34 +E41 - (E42 + E43)</f>
        <v>-9536000</v>
      </c>
      <c r="F44" s="20">
        <f xml:space="preserve"> +F21 +F34 +F41 - (F42 + F43)</f>
        <v>-15521501</v>
      </c>
      <c r="G44" s="20">
        <f t="shared" si="0"/>
        <v>5985501</v>
      </c>
      <c r="H44" s="20"/>
    </row>
    <row r="45" spans="2:8" ht="14.25">
      <c r="B45" s="21" t="s">
        <v>50</v>
      </c>
      <c r="C45" s="18"/>
      <c r="D45" s="19"/>
      <c r="E45" s="16">
        <v>195613841</v>
      </c>
      <c r="F45" s="20">
        <v>272912722</v>
      </c>
      <c r="G45" s="20">
        <f t="shared" si="0"/>
        <v>-77298881</v>
      </c>
      <c r="H45" s="20"/>
    </row>
    <row r="46" spans="2:8" ht="14.25">
      <c r="B46" s="21" t="s">
        <v>51</v>
      </c>
      <c r="C46" s="18"/>
      <c r="D46" s="19"/>
      <c r="E46" s="16">
        <f xml:space="preserve"> +E44 +E45</f>
        <v>186077841</v>
      </c>
      <c r="F46" s="20">
        <f xml:space="preserve"> +F44 +F45</f>
        <v>257391221</v>
      </c>
      <c r="G46" s="20">
        <f t="shared" si="0"/>
        <v>-71313380</v>
      </c>
      <c r="H46" s="20"/>
    </row>
  </sheetData>
  <mergeCells count="12">
    <mergeCell ref="B3:H3"/>
    <mergeCell ref="B5:H5"/>
    <mergeCell ref="B7:D7"/>
    <mergeCell ref="B8:B21"/>
    <mergeCell ref="C8:C13"/>
    <mergeCell ref="C14:C20"/>
    <mergeCell ref="B22:B34"/>
    <mergeCell ref="C22:C27"/>
    <mergeCell ref="C28:C33"/>
    <mergeCell ref="B35:B41"/>
    <mergeCell ref="C35:C37"/>
    <mergeCell ref="C38:C40"/>
  </mergeCells>
  <phoneticPr fontId="1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showGridLines="0" workbookViewId="0"/>
  </sheetViews>
  <sheetFormatPr defaultRowHeight="13.5"/>
  <cols>
    <col min="1" max="3" width="2.875" customWidth="1"/>
    <col min="4" max="4" width="43.75" customWidth="1"/>
    <col min="5" max="10" width="20.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21">
      <c r="B2" s="5"/>
      <c r="C2" s="5"/>
      <c r="D2" s="5"/>
      <c r="E2" s="5"/>
      <c r="F2" s="3"/>
      <c r="G2" s="3"/>
      <c r="H2" s="3"/>
      <c r="I2" s="4"/>
      <c r="J2" s="4" t="s">
        <v>63</v>
      </c>
    </row>
    <row r="3" spans="2:10" ht="21">
      <c r="B3" s="37" t="s">
        <v>62</v>
      </c>
      <c r="C3" s="37"/>
      <c r="D3" s="37"/>
      <c r="E3" s="37"/>
      <c r="F3" s="37"/>
      <c r="G3" s="37"/>
      <c r="H3" s="37"/>
      <c r="I3" s="37"/>
      <c r="J3" s="37"/>
    </row>
    <row r="4" spans="2:10" ht="14.25">
      <c r="B4" s="40"/>
      <c r="C4" s="40"/>
      <c r="D4" s="40"/>
      <c r="E4" s="40"/>
      <c r="F4" s="40"/>
      <c r="G4" s="40"/>
      <c r="H4" s="40"/>
      <c r="I4" s="3"/>
      <c r="J4" s="3"/>
    </row>
    <row r="5" spans="2:10" ht="21">
      <c r="B5" s="38" t="s">
        <v>2</v>
      </c>
      <c r="C5" s="38"/>
      <c r="D5" s="38"/>
      <c r="E5" s="38"/>
      <c r="F5" s="38"/>
      <c r="G5" s="38"/>
      <c r="H5" s="38"/>
      <c r="I5" s="38"/>
      <c r="J5" s="38"/>
    </row>
    <row r="6" spans="2:10" ht="15.75">
      <c r="B6" s="6"/>
      <c r="C6" s="6"/>
      <c r="D6" s="6"/>
      <c r="E6" s="6"/>
      <c r="F6" s="6"/>
      <c r="G6" s="6"/>
      <c r="H6" s="3"/>
      <c r="I6" s="3"/>
      <c r="J6" s="6" t="s">
        <v>61</v>
      </c>
    </row>
    <row r="7" spans="2:10" ht="14.25">
      <c r="B7" s="39" t="s">
        <v>4</v>
      </c>
      <c r="C7" s="39"/>
      <c r="D7" s="39"/>
      <c r="E7" s="7" t="s">
        <v>60</v>
      </c>
      <c r="F7" s="7" t="s">
        <v>59</v>
      </c>
      <c r="G7" s="7" t="s">
        <v>58</v>
      </c>
      <c r="H7" s="7" t="s">
        <v>57</v>
      </c>
      <c r="I7" s="7" t="s">
        <v>56</v>
      </c>
      <c r="J7" s="7" t="s">
        <v>55</v>
      </c>
    </row>
    <row r="8" spans="2:10" ht="14.25">
      <c r="B8" s="34" t="s">
        <v>9</v>
      </c>
      <c r="C8" s="34" t="s">
        <v>10</v>
      </c>
      <c r="D8" s="8" t="s">
        <v>11</v>
      </c>
      <c r="E8" s="10">
        <v>608381785</v>
      </c>
      <c r="F8" s="10">
        <v>0</v>
      </c>
      <c r="G8" s="10">
        <v>0</v>
      </c>
      <c r="H8" s="10">
        <f>E8+F8+G8</f>
        <v>608381785</v>
      </c>
      <c r="I8" s="9"/>
      <c r="J8" s="10">
        <f>H8-I8</f>
        <v>608381785</v>
      </c>
    </row>
    <row r="9" spans="2:10" ht="14.25">
      <c r="B9" s="35"/>
      <c r="C9" s="35"/>
      <c r="D9" s="11" t="s">
        <v>12</v>
      </c>
      <c r="E9" s="13">
        <v>1150592</v>
      </c>
      <c r="F9" s="13">
        <v>0</v>
      </c>
      <c r="G9" s="13">
        <v>0</v>
      </c>
      <c r="H9" s="13">
        <f>E9+F9+G9</f>
        <v>1150592</v>
      </c>
      <c r="I9" s="12"/>
      <c r="J9" s="13">
        <f>H9-I9</f>
        <v>1150592</v>
      </c>
    </row>
    <row r="10" spans="2:10" ht="14.25">
      <c r="B10" s="35"/>
      <c r="C10" s="35"/>
      <c r="D10" s="11" t="s">
        <v>13</v>
      </c>
      <c r="E10" s="13">
        <v>1118630</v>
      </c>
      <c r="F10" s="13">
        <v>0</v>
      </c>
      <c r="G10" s="13">
        <v>0</v>
      </c>
      <c r="H10" s="13">
        <f>E10+F10+G10</f>
        <v>1118630</v>
      </c>
      <c r="I10" s="12"/>
      <c r="J10" s="13">
        <f>H10-I10</f>
        <v>1118630</v>
      </c>
    </row>
    <row r="11" spans="2:10" ht="14.25">
      <c r="B11" s="35"/>
      <c r="C11" s="35"/>
      <c r="D11" s="11" t="s">
        <v>14</v>
      </c>
      <c r="E11" s="13">
        <v>130798</v>
      </c>
      <c r="F11" s="13">
        <v>0</v>
      </c>
      <c r="G11" s="13">
        <v>0</v>
      </c>
      <c r="H11" s="13">
        <f>E11+F11+G11</f>
        <v>130798</v>
      </c>
      <c r="I11" s="12"/>
      <c r="J11" s="13">
        <f>H11-I11</f>
        <v>130798</v>
      </c>
    </row>
    <row r="12" spans="2:10" ht="14.25">
      <c r="B12" s="35"/>
      <c r="C12" s="35"/>
      <c r="D12" s="11" t="s">
        <v>15</v>
      </c>
      <c r="E12" s="13">
        <v>1540354</v>
      </c>
      <c r="F12" s="13">
        <v>0</v>
      </c>
      <c r="G12" s="13">
        <v>0</v>
      </c>
      <c r="H12" s="13">
        <f>E12+F12+G12</f>
        <v>1540354</v>
      </c>
      <c r="I12" s="14"/>
      <c r="J12" s="13">
        <f>H12-I12</f>
        <v>1540354</v>
      </c>
    </row>
    <row r="13" spans="2:10" ht="14.25">
      <c r="B13" s="35"/>
      <c r="C13" s="36"/>
      <c r="D13" s="15" t="s">
        <v>16</v>
      </c>
      <c r="E13" s="17">
        <f>+E8+E9+E10+E11+E12</f>
        <v>612322159</v>
      </c>
      <c r="F13" s="17">
        <f>+F8+F9+F10+F11+F12</f>
        <v>0</v>
      </c>
      <c r="G13" s="17">
        <f>+G8+G9+G10+G11+G12</f>
        <v>0</v>
      </c>
      <c r="H13" s="17">
        <f>E13+F13+G13</f>
        <v>612322159</v>
      </c>
      <c r="I13" s="16">
        <f>+I8+I9+I10+I11+I12</f>
        <v>0</v>
      </c>
      <c r="J13" s="17">
        <f>H13-I13</f>
        <v>612322159</v>
      </c>
    </row>
    <row r="14" spans="2:10" ht="14.25">
      <c r="B14" s="35"/>
      <c r="C14" s="34" t="s">
        <v>17</v>
      </c>
      <c r="D14" s="11" t="s">
        <v>18</v>
      </c>
      <c r="E14" s="13">
        <v>397356567</v>
      </c>
      <c r="F14" s="13">
        <v>0</v>
      </c>
      <c r="G14" s="13">
        <v>0</v>
      </c>
      <c r="H14" s="13">
        <f>E14+F14+G14</f>
        <v>397356567</v>
      </c>
      <c r="I14" s="9"/>
      <c r="J14" s="13">
        <f>H14-I14</f>
        <v>397356567</v>
      </c>
    </row>
    <row r="15" spans="2:10" ht="14.25">
      <c r="B15" s="35"/>
      <c r="C15" s="35"/>
      <c r="D15" s="11" t="s">
        <v>19</v>
      </c>
      <c r="E15" s="13">
        <v>99865595</v>
      </c>
      <c r="F15" s="13">
        <v>0</v>
      </c>
      <c r="G15" s="13">
        <v>0</v>
      </c>
      <c r="H15" s="13">
        <f>E15+F15+G15</f>
        <v>99865595</v>
      </c>
      <c r="I15" s="12"/>
      <c r="J15" s="13">
        <f>H15-I15</f>
        <v>99865595</v>
      </c>
    </row>
    <row r="16" spans="2:10" ht="14.25">
      <c r="B16" s="35"/>
      <c r="C16" s="35"/>
      <c r="D16" s="11" t="s">
        <v>20</v>
      </c>
      <c r="E16" s="13">
        <v>91399189</v>
      </c>
      <c r="F16" s="13">
        <v>0</v>
      </c>
      <c r="G16" s="13">
        <v>0</v>
      </c>
      <c r="H16" s="13">
        <f>E16+F16+G16</f>
        <v>91399189</v>
      </c>
      <c r="I16" s="12"/>
      <c r="J16" s="13">
        <f>H16-I16</f>
        <v>91399189</v>
      </c>
    </row>
    <row r="17" spans="2:10" ht="14.25">
      <c r="B17" s="35"/>
      <c r="C17" s="35"/>
      <c r="D17" s="11" t="s">
        <v>21</v>
      </c>
      <c r="E17" s="13">
        <v>237421</v>
      </c>
      <c r="F17" s="13">
        <v>0</v>
      </c>
      <c r="G17" s="13">
        <v>0</v>
      </c>
      <c r="H17" s="13">
        <f>E17+F17+G17</f>
        <v>237421</v>
      </c>
      <c r="I17" s="12"/>
      <c r="J17" s="13">
        <f>H17-I17</f>
        <v>237421</v>
      </c>
    </row>
    <row r="18" spans="2:10" ht="14.25">
      <c r="B18" s="35"/>
      <c r="C18" s="35"/>
      <c r="D18" s="11" t="s">
        <v>22</v>
      </c>
      <c r="E18" s="13">
        <v>3194618</v>
      </c>
      <c r="F18" s="13">
        <v>0</v>
      </c>
      <c r="G18" s="13">
        <v>0</v>
      </c>
      <c r="H18" s="13">
        <f>E18+F18+G18</f>
        <v>3194618</v>
      </c>
      <c r="I18" s="12"/>
      <c r="J18" s="13">
        <f>H18-I18</f>
        <v>3194618</v>
      </c>
    </row>
    <row r="19" spans="2:10" ht="14.25">
      <c r="B19" s="35"/>
      <c r="C19" s="35"/>
      <c r="D19" s="11" t="s">
        <v>23</v>
      </c>
      <c r="E19" s="13">
        <v>3632419</v>
      </c>
      <c r="F19" s="13">
        <v>0</v>
      </c>
      <c r="G19" s="13">
        <v>0</v>
      </c>
      <c r="H19" s="13">
        <f>E19+F19+G19</f>
        <v>3632419</v>
      </c>
      <c r="I19" s="14"/>
      <c r="J19" s="13">
        <f>H19-I19</f>
        <v>3632419</v>
      </c>
    </row>
    <row r="20" spans="2:10" ht="14.25">
      <c r="B20" s="35"/>
      <c r="C20" s="36"/>
      <c r="D20" s="15" t="s">
        <v>24</v>
      </c>
      <c r="E20" s="17">
        <f>+E14+E15+E16+E17+E18+E19</f>
        <v>595685809</v>
      </c>
      <c r="F20" s="17">
        <f>+F14+F15+F16+F17+F18+F19</f>
        <v>0</v>
      </c>
      <c r="G20" s="17">
        <f>+G14+G15+G16+G17+G18+G19</f>
        <v>0</v>
      </c>
      <c r="H20" s="17">
        <f>E20+F20+G20</f>
        <v>595685809</v>
      </c>
      <c r="I20" s="16">
        <f>+I14+I15+I16+I17+I18+I19</f>
        <v>0</v>
      </c>
      <c r="J20" s="17">
        <f>H20-I20</f>
        <v>595685809</v>
      </c>
    </row>
    <row r="21" spans="2:10" ht="14.25">
      <c r="B21" s="36"/>
      <c r="C21" s="18" t="s">
        <v>25</v>
      </c>
      <c r="D21" s="19"/>
      <c r="E21" s="20">
        <f xml:space="preserve"> +E13 - E20</f>
        <v>16636350</v>
      </c>
      <c r="F21" s="20">
        <f xml:space="preserve"> +F13 - F20</f>
        <v>0</v>
      </c>
      <c r="G21" s="20">
        <f xml:space="preserve"> +G13 - G20</f>
        <v>0</v>
      </c>
      <c r="H21" s="20">
        <f>E21+F21+G21</f>
        <v>16636350</v>
      </c>
      <c r="I21" s="16">
        <f xml:space="preserve"> +I13 - I20</f>
        <v>0</v>
      </c>
      <c r="J21" s="20">
        <f>H21-I21</f>
        <v>16636350</v>
      </c>
    </row>
    <row r="22" spans="2:10" ht="14.25">
      <c r="B22" s="34" t="s">
        <v>26</v>
      </c>
      <c r="C22" s="34" t="s">
        <v>10</v>
      </c>
      <c r="D22" s="11" t="s">
        <v>27</v>
      </c>
      <c r="E22" s="13">
        <v>2416000</v>
      </c>
      <c r="F22" s="13">
        <v>0</v>
      </c>
      <c r="G22" s="13">
        <v>0</v>
      </c>
      <c r="H22" s="13">
        <f>E22+F22+G22</f>
        <v>2416000</v>
      </c>
      <c r="I22" s="9"/>
      <c r="J22" s="13">
        <f>H22-I22</f>
        <v>2416000</v>
      </c>
    </row>
    <row r="23" spans="2:10" ht="14.25">
      <c r="B23" s="35"/>
      <c r="C23" s="35"/>
      <c r="D23" s="11" t="s">
        <v>28</v>
      </c>
      <c r="E23" s="13">
        <v>0</v>
      </c>
      <c r="F23" s="13">
        <v>0</v>
      </c>
      <c r="G23" s="13">
        <v>0</v>
      </c>
      <c r="H23" s="13">
        <f>E23+F23+G23</f>
        <v>0</v>
      </c>
      <c r="I23" s="12"/>
      <c r="J23" s="13">
        <f>H23-I23</f>
        <v>0</v>
      </c>
    </row>
    <row r="24" spans="2:10" ht="14.25">
      <c r="B24" s="35"/>
      <c r="C24" s="35"/>
      <c r="D24" s="11" t="s">
        <v>29</v>
      </c>
      <c r="E24" s="13">
        <v>0</v>
      </c>
      <c r="F24" s="13">
        <v>0</v>
      </c>
      <c r="G24" s="13">
        <v>0</v>
      </c>
      <c r="H24" s="13">
        <f>E24+F24+G24</f>
        <v>0</v>
      </c>
      <c r="I24" s="12"/>
      <c r="J24" s="13">
        <f>H24-I24</f>
        <v>0</v>
      </c>
    </row>
    <row r="25" spans="2:10" ht="14.25">
      <c r="B25" s="35"/>
      <c r="C25" s="35"/>
      <c r="D25" s="11" t="s">
        <v>30</v>
      </c>
      <c r="E25" s="13">
        <v>0</v>
      </c>
      <c r="F25" s="13">
        <v>0</v>
      </c>
      <c r="G25" s="13">
        <v>0</v>
      </c>
      <c r="H25" s="13">
        <f>E25+F25+G25</f>
        <v>0</v>
      </c>
      <c r="I25" s="12"/>
      <c r="J25" s="13">
        <f>H25-I25</f>
        <v>0</v>
      </c>
    </row>
    <row r="26" spans="2:10" ht="14.25">
      <c r="B26" s="35"/>
      <c r="C26" s="35"/>
      <c r="D26" s="11" t="s">
        <v>31</v>
      </c>
      <c r="E26" s="13">
        <v>0</v>
      </c>
      <c r="F26" s="13">
        <v>0</v>
      </c>
      <c r="G26" s="13">
        <v>0</v>
      </c>
      <c r="H26" s="13">
        <f>E26+F26+G26</f>
        <v>0</v>
      </c>
      <c r="I26" s="14"/>
      <c r="J26" s="13">
        <f>H26-I26</f>
        <v>0</v>
      </c>
    </row>
    <row r="27" spans="2:10" ht="14.25">
      <c r="B27" s="35"/>
      <c r="C27" s="36"/>
      <c r="D27" s="15" t="s">
        <v>32</v>
      </c>
      <c r="E27" s="17">
        <f>+E22+E23+E24+E25+E26</f>
        <v>2416000</v>
      </c>
      <c r="F27" s="17">
        <f>+F22+F23+F24+F25+F26</f>
        <v>0</v>
      </c>
      <c r="G27" s="17">
        <f>+G22+G23+G24+G25+G26</f>
        <v>0</v>
      </c>
      <c r="H27" s="17">
        <f>E27+F27+G27</f>
        <v>2416000</v>
      </c>
      <c r="I27" s="16">
        <f>+I22+I23+I24+I25+I26</f>
        <v>0</v>
      </c>
      <c r="J27" s="17">
        <f>H27-I27</f>
        <v>2416000</v>
      </c>
    </row>
    <row r="28" spans="2:10" ht="14.25">
      <c r="B28" s="35"/>
      <c r="C28" s="34" t="s">
        <v>17</v>
      </c>
      <c r="D28" s="11" t="s">
        <v>33</v>
      </c>
      <c r="E28" s="13">
        <v>13680000</v>
      </c>
      <c r="F28" s="13">
        <v>0</v>
      </c>
      <c r="G28" s="13">
        <v>0</v>
      </c>
      <c r="H28" s="13">
        <f>E28+F28+G28</f>
        <v>13680000</v>
      </c>
      <c r="I28" s="9"/>
      <c r="J28" s="13">
        <f>H28-I28</f>
        <v>13680000</v>
      </c>
    </row>
    <row r="29" spans="2:10" ht="14.25">
      <c r="B29" s="35"/>
      <c r="C29" s="35"/>
      <c r="D29" s="11" t="s">
        <v>34</v>
      </c>
      <c r="E29" s="13">
        <v>10767955</v>
      </c>
      <c r="F29" s="13">
        <v>0</v>
      </c>
      <c r="G29" s="13">
        <v>0</v>
      </c>
      <c r="H29" s="13">
        <f>E29+F29+G29</f>
        <v>10767955</v>
      </c>
      <c r="I29" s="12"/>
      <c r="J29" s="13">
        <f>H29-I29</f>
        <v>10767955</v>
      </c>
    </row>
    <row r="30" spans="2:10" ht="14.25">
      <c r="B30" s="35"/>
      <c r="C30" s="35"/>
      <c r="D30" s="11" t="s">
        <v>35</v>
      </c>
      <c r="E30" s="13">
        <v>0</v>
      </c>
      <c r="F30" s="13">
        <v>0</v>
      </c>
      <c r="G30" s="13">
        <v>0</v>
      </c>
      <c r="H30" s="13">
        <f>E30+F30+G30</f>
        <v>0</v>
      </c>
      <c r="I30" s="12"/>
      <c r="J30" s="13">
        <f>H30-I30</f>
        <v>0</v>
      </c>
    </row>
    <row r="31" spans="2:10" ht="14.25">
      <c r="B31" s="35"/>
      <c r="C31" s="35"/>
      <c r="D31" s="11" t="s">
        <v>36</v>
      </c>
      <c r="E31" s="13">
        <v>8134776</v>
      </c>
      <c r="F31" s="13">
        <v>0</v>
      </c>
      <c r="G31" s="13">
        <v>0</v>
      </c>
      <c r="H31" s="13">
        <f>E31+F31+G31</f>
        <v>8134776</v>
      </c>
      <c r="I31" s="12"/>
      <c r="J31" s="13">
        <f>H31-I31</f>
        <v>8134776</v>
      </c>
    </row>
    <row r="32" spans="2:10" ht="14.25">
      <c r="B32" s="35"/>
      <c r="C32" s="35"/>
      <c r="D32" s="11" t="s">
        <v>37</v>
      </c>
      <c r="E32" s="13">
        <v>0</v>
      </c>
      <c r="F32" s="13">
        <v>0</v>
      </c>
      <c r="G32" s="13">
        <v>0</v>
      </c>
      <c r="H32" s="13">
        <f>E32+F32+G32</f>
        <v>0</v>
      </c>
      <c r="I32" s="14"/>
      <c r="J32" s="13">
        <f>H32-I32</f>
        <v>0</v>
      </c>
    </row>
    <row r="33" spans="2:10" ht="14.25">
      <c r="B33" s="35"/>
      <c r="C33" s="36"/>
      <c r="D33" s="15" t="s">
        <v>38</v>
      </c>
      <c r="E33" s="17">
        <f>+E28+E29+E30+E31+E32</f>
        <v>32582731</v>
      </c>
      <c r="F33" s="17">
        <f>+F28+F29+F30+F31+F32</f>
        <v>0</v>
      </c>
      <c r="G33" s="17">
        <f>+G28+G29+G30+G31+G32</f>
        <v>0</v>
      </c>
      <c r="H33" s="17">
        <f>E33+F33+G33</f>
        <v>32582731</v>
      </c>
      <c r="I33" s="16">
        <f>+I28+I29+I30+I31+I32</f>
        <v>0</v>
      </c>
      <c r="J33" s="17">
        <f>H33-I33</f>
        <v>32582731</v>
      </c>
    </row>
    <row r="34" spans="2:10" ht="14.25">
      <c r="B34" s="36"/>
      <c r="C34" s="21" t="s">
        <v>39</v>
      </c>
      <c r="D34" s="19"/>
      <c r="E34" s="20">
        <f xml:space="preserve"> +E27 - E33</f>
        <v>-30166731</v>
      </c>
      <c r="F34" s="20">
        <f xml:space="preserve"> +F27 - F33</f>
        <v>0</v>
      </c>
      <c r="G34" s="20">
        <f xml:space="preserve"> +G27 - G33</f>
        <v>0</v>
      </c>
      <c r="H34" s="20">
        <f>E34+F34+G34</f>
        <v>-30166731</v>
      </c>
      <c r="I34" s="16">
        <f xml:space="preserve"> +I27 - I33</f>
        <v>0</v>
      </c>
      <c r="J34" s="20">
        <f>H34-I34</f>
        <v>-30166731</v>
      </c>
    </row>
    <row r="35" spans="2:10" ht="14.25">
      <c r="B35" s="34" t="s">
        <v>40</v>
      </c>
      <c r="C35" s="34" t="s">
        <v>10</v>
      </c>
      <c r="D35" s="11" t="s">
        <v>41</v>
      </c>
      <c r="E35" s="13">
        <v>1442320</v>
      </c>
      <c r="F35" s="13">
        <v>0</v>
      </c>
      <c r="G35" s="13">
        <v>0</v>
      </c>
      <c r="H35" s="13">
        <f>E35+F35+G35</f>
        <v>1442320</v>
      </c>
      <c r="I35" s="9"/>
      <c r="J35" s="13">
        <f>H35-I35</f>
        <v>1442320</v>
      </c>
    </row>
    <row r="36" spans="2:10" ht="14.25">
      <c r="B36" s="35"/>
      <c r="C36" s="35"/>
      <c r="D36" s="11" t="s">
        <v>42</v>
      </c>
      <c r="E36" s="13">
        <v>0</v>
      </c>
      <c r="F36" s="13">
        <v>0</v>
      </c>
      <c r="G36" s="13">
        <v>0</v>
      </c>
      <c r="H36" s="13">
        <f>E36+F36+G36</f>
        <v>0</v>
      </c>
      <c r="I36" s="14"/>
      <c r="J36" s="13">
        <f>H36-I36</f>
        <v>0</v>
      </c>
    </row>
    <row r="37" spans="2:10" ht="14.25">
      <c r="B37" s="35"/>
      <c r="C37" s="36"/>
      <c r="D37" s="15" t="s">
        <v>43</v>
      </c>
      <c r="E37" s="17">
        <f>+E35+E36</f>
        <v>1442320</v>
      </c>
      <c r="F37" s="17">
        <f>+F35+F36</f>
        <v>0</v>
      </c>
      <c r="G37" s="17">
        <f>+G35+G36</f>
        <v>0</v>
      </c>
      <c r="H37" s="17">
        <f>E37+F37+G37</f>
        <v>1442320</v>
      </c>
      <c r="I37" s="16">
        <f>+I35+I36</f>
        <v>0</v>
      </c>
      <c r="J37" s="17">
        <f>H37-I37</f>
        <v>1442320</v>
      </c>
    </row>
    <row r="38" spans="2:10" ht="14.25">
      <c r="B38" s="35"/>
      <c r="C38" s="34" t="s">
        <v>17</v>
      </c>
      <c r="D38" s="11" t="s">
        <v>44</v>
      </c>
      <c r="E38" s="13">
        <v>3433440</v>
      </c>
      <c r="F38" s="13">
        <v>0</v>
      </c>
      <c r="G38" s="13">
        <v>0</v>
      </c>
      <c r="H38" s="13">
        <f>E38+F38+G38</f>
        <v>3433440</v>
      </c>
      <c r="I38" s="9"/>
      <c r="J38" s="13">
        <f>H38-I38</f>
        <v>3433440</v>
      </c>
    </row>
    <row r="39" spans="2:10" ht="14.25">
      <c r="B39" s="35"/>
      <c r="C39" s="35"/>
      <c r="D39" s="22" t="s">
        <v>45</v>
      </c>
      <c r="E39" s="23">
        <v>0</v>
      </c>
      <c r="F39" s="23">
        <v>0</v>
      </c>
      <c r="G39" s="23">
        <v>0</v>
      </c>
      <c r="H39" s="23">
        <f>E39+F39+G39</f>
        <v>0</v>
      </c>
      <c r="I39" s="14"/>
      <c r="J39" s="23">
        <f>H39-I39</f>
        <v>0</v>
      </c>
    </row>
    <row r="40" spans="2:10" ht="14.25">
      <c r="B40" s="35"/>
      <c r="C40" s="36"/>
      <c r="D40" s="24" t="s">
        <v>46</v>
      </c>
      <c r="E40" s="25">
        <f>+E38+E39</f>
        <v>3433440</v>
      </c>
      <c r="F40" s="25">
        <f>+F38+F39</f>
        <v>0</v>
      </c>
      <c r="G40" s="25">
        <f>+G38+G39</f>
        <v>0</v>
      </c>
      <c r="H40" s="25">
        <f>E40+F40+G40</f>
        <v>3433440</v>
      </c>
      <c r="I40" s="16">
        <f>+I38+I39</f>
        <v>0</v>
      </c>
      <c r="J40" s="25">
        <f>H40-I40</f>
        <v>3433440</v>
      </c>
    </row>
    <row r="41" spans="2:10" ht="14.25">
      <c r="B41" s="36"/>
      <c r="C41" s="21" t="s">
        <v>47</v>
      </c>
      <c r="D41" s="19"/>
      <c r="E41" s="20">
        <f xml:space="preserve"> +E37 - E40</f>
        <v>-1991120</v>
      </c>
      <c r="F41" s="20">
        <f xml:space="preserve"> +F37 - F40</f>
        <v>0</v>
      </c>
      <c r="G41" s="20">
        <f xml:space="preserve"> +G37 - G40</f>
        <v>0</v>
      </c>
      <c r="H41" s="20">
        <f>E41+F41+G41</f>
        <v>-1991120</v>
      </c>
      <c r="I41" s="16">
        <f xml:space="preserve"> +I37 - I40</f>
        <v>0</v>
      </c>
      <c r="J41" s="20">
        <f>H41-I41</f>
        <v>-1991120</v>
      </c>
    </row>
    <row r="42" spans="2:10" ht="14.25">
      <c r="B42" s="21" t="s">
        <v>54</v>
      </c>
      <c r="C42" s="18"/>
      <c r="D42" s="19"/>
      <c r="E42" s="20">
        <f xml:space="preserve"> +E21 +E34 +E41</f>
        <v>-15521501</v>
      </c>
      <c r="F42" s="20">
        <f xml:space="preserve"> +F21 +F34 +F41</f>
        <v>0</v>
      </c>
      <c r="G42" s="20">
        <f xml:space="preserve"> +G21 +G34 +G41</f>
        <v>0</v>
      </c>
      <c r="H42" s="20">
        <f>E42+F42+G42</f>
        <v>-15521501</v>
      </c>
      <c r="I42" s="16">
        <f xml:space="preserve"> +I21 +I34 +I41</f>
        <v>0</v>
      </c>
      <c r="J42" s="20">
        <f>H42-I42</f>
        <v>-15521501</v>
      </c>
    </row>
    <row r="43" spans="2:10" ht="14.25">
      <c r="B43" s="21" t="s">
        <v>53</v>
      </c>
      <c r="C43" s="18"/>
      <c r="D43" s="19"/>
      <c r="E43" s="20">
        <v>272912722</v>
      </c>
      <c r="F43" s="20">
        <v>0</v>
      </c>
      <c r="G43" s="20">
        <v>0</v>
      </c>
      <c r="H43" s="20">
        <f>E43+F43+G43</f>
        <v>272912722</v>
      </c>
      <c r="I43" s="16"/>
      <c r="J43" s="20">
        <f>H43-I43</f>
        <v>272912722</v>
      </c>
    </row>
    <row r="44" spans="2:10" ht="14.25">
      <c r="B44" s="21" t="s">
        <v>52</v>
      </c>
      <c r="C44" s="18"/>
      <c r="D44" s="19"/>
      <c r="E44" s="20">
        <f xml:space="preserve"> +E42 +E43</f>
        <v>257391221</v>
      </c>
      <c r="F44" s="20">
        <f xml:space="preserve"> +F42 +F43</f>
        <v>0</v>
      </c>
      <c r="G44" s="20">
        <f xml:space="preserve"> +G42 +G43</f>
        <v>0</v>
      </c>
      <c r="H44" s="20">
        <f>E44+F44+G44</f>
        <v>257391221</v>
      </c>
      <c r="I44" s="16">
        <f xml:space="preserve"> +I42 +I43</f>
        <v>0</v>
      </c>
      <c r="J44" s="20">
        <f>H44-I44</f>
        <v>257391221</v>
      </c>
    </row>
  </sheetData>
  <mergeCells count="12">
    <mergeCell ref="B22:B34"/>
    <mergeCell ref="C22:C27"/>
    <mergeCell ref="C28:C33"/>
    <mergeCell ref="B35:B41"/>
    <mergeCell ref="C35:C37"/>
    <mergeCell ref="C38:C40"/>
    <mergeCell ref="B3:J3"/>
    <mergeCell ref="B5:J5"/>
    <mergeCell ref="B7:D7"/>
    <mergeCell ref="B8:B21"/>
    <mergeCell ref="C8:C13"/>
    <mergeCell ref="C14:C20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workbookViewId="0"/>
  </sheetViews>
  <sheetFormatPr defaultRowHeight="13.5"/>
  <cols>
    <col min="1" max="3" width="2.875" customWidth="1"/>
    <col min="4" max="4" width="44.375" customWidth="1"/>
    <col min="5" max="9" width="20.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 ht="21">
      <c r="B2" s="5"/>
      <c r="C2" s="5"/>
      <c r="D2" s="5"/>
      <c r="E2" s="5"/>
      <c r="F2" s="5"/>
      <c r="G2" s="3"/>
      <c r="H2" s="4"/>
      <c r="I2" s="4" t="s">
        <v>70</v>
      </c>
    </row>
    <row r="3" spans="2:9" ht="21">
      <c r="B3" s="37" t="s">
        <v>69</v>
      </c>
      <c r="C3" s="37"/>
      <c r="D3" s="37"/>
      <c r="E3" s="37"/>
      <c r="F3" s="37"/>
      <c r="G3" s="37"/>
      <c r="H3" s="37"/>
      <c r="I3" s="37"/>
    </row>
    <row r="4" spans="2:9" ht="14.25">
      <c r="B4" s="40"/>
      <c r="C4" s="40"/>
      <c r="D4" s="40"/>
      <c r="E4" s="40"/>
      <c r="F4" s="40"/>
      <c r="G4" s="40"/>
      <c r="H4" s="3"/>
      <c r="I4" s="3"/>
    </row>
    <row r="5" spans="2:9" ht="21">
      <c r="B5" s="38" t="s">
        <v>2</v>
      </c>
      <c r="C5" s="38"/>
      <c r="D5" s="38"/>
      <c r="E5" s="38"/>
      <c r="F5" s="38"/>
      <c r="G5" s="38"/>
      <c r="H5" s="38"/>
      <c r="I5" s="38"/>
    </row>
    <row r="6" spans="2:9" ht="15.75">
      <c r="B6" s="6"/>
      <c r="C6" s="6"/>
      <c r="D6" s="6"/>
      <c r="E6" s="6"/>
      <c r="F6" s="6"/>
      <c r="G6" s="3"/>
      <c r="H6" s="3"/>
      <c r="I6" s="6" t="s">
        <v>61</v>
      </c>
    </row>
    <row r="7" spans="2:9" ht="14.25">
      <c r="B7" s="45" t="s">
        <v>4</v>
      </c>
      <c r="C7" s="44"/>
      <c r="D7" s="43"/>
      <c r="E7" s="42" t="s">
        <v>68</v>
      </c>
      <c r="F7" s="42" t="s">
        <v>67</v>
      </c>
      <c r="G7" s="41" t="s">
        <v>66</v>
      </c>
      <c r="H7" s="41" t="s">
        <v>65</v>
      </c>
      <c r="I7" s="41" t="s">
        <v>64</v>
      </c>
    </row>
    <row r="8" spans="2:9" ht="14.25">
      <c r="B8" s="34" t="s">
        <v>9</v>
      </c>
      <c r="C8" s="34" t="s">
        <v>10</v>
      </c>
      <c r="D8" s="8" t="s">
        <v>11</v>
      </c>
      <c r="E8" s="10">
        <v>520979957</v>
      </c>
      <c r="F8" s="10">
        <v>87401828</v>
      </c>
      <c r="G8" s="10">
        <f>+E8+F8</f>
        <v>608381785</v>
      </c>
      <c r="H8" s="9"/>
      <c r="I8" s="10">
        <f>G8-H8</f>
        <v>608381785</v>
      </c>
    </row>
    <row r="9" spans="2:9" ht="14.25">
      <c r="B9" s="35"/>
      <c r="C9" s="35"/>
      <c r="D9" s="11" t="s">
        <v>12</v>
      </c>
      <c r="E9" s="13">
        <v>1150592</v>
      </c>
      <c r="F9" s="13"/>
      <c r="G9" s="13">
        <f>+E9+F9</f>
        <v>1150592</v>
      </c>
      <c r="H9" s="12"/>
      <c r="I9" s="13">
        <f>G9-H9</f>
        <v>1150592</v>
      </c>
    </row>
    <row r="10" spans="2:9" ht="14.25">
      <c r="B10" s="35"/>
      <c r="C10" s="35"/>
      <c r="D10" s="11" t="s">
        <v>13</v>
      </c>
      <c r="E10" s="13">
        <v>1118630</v>
      </c>
      <c r="F10" s="13"/>
      <c r="G10" s="13">
        <f>+E10+F10</f>
        <v>1118630</v>
      </c>
      <c r="H10" s="12"/>
      <c r="I10" s="13">
        <f>G10-H10</f>
        <v>1118630</v>
      </c>
    </row>
    <row r="11" spans="2:9" ht="14.25">
      <c r="B11" s="35"/>
      <c r="C11" s="35"/>
      <c r="D11" s="11" t="s">
        <v>14</v>
      </c>
      <c r="E11" s="13">
        <v>128738</v>
      </c>
      <c r="F11" s="13">
        <v>2060</v>
      </c>
      <c r="G11" s="13">
        <f>+E11+F11</f>
        <v>130798</v>
      </c>
      <c r="H11" s="12"/>
      <c r="I11" s="13">
        <f>G11-H11</f>
        <v>130798</v>
      </c>
    </row>
    <row r="12" spans="2:9" ht="14.25">
      <c r="B12" s="35"/>
      <c r="C12" s="35"/>
      <c r="D12" s="11" t="s">
        <v>15</v>
      </c>
      <c r="E12" s="13">
        <v>977754</v>
      </c>
      <c r="F12" s="13">
        <v>562600</v>
      </c>
      <c r="G12" s="13">
        <f>+E12+F12</f>
        <v>1540354</v>
      </c>
      <c r="H12" s="14"/>
      <c r="I12" s="13">
        <f>G12-H12</f>
        <v>1540354</v>
      </c>
    </row>
    <row r="13" spans="2:9" ht="14.25">
      <c r="B13" s="35"/>
      <c r="C13" s="36"/>
      <c r="D13" s="15" t="s">
        <v>16</v>
      </c>
      <c r="E13" s="17">
        <f>+E8+E9+E10+E11+E12</f>
        <v>524355671</v>
      </c>
      <c r="F13" s="17">
        <f>+F8+F9+F10+F11+F12</f>
        <v>87966488</v>
      </c>
      <c r="G13" s="17">
        <f>+E13+F13</f>
        <v>612322159</v>
      </c>
      <c r="H13" s="16">
        <f>+H8+H9+H10+H11+H12</f>
        <v>0</v>
      </c>
      <c r="I13" s="17">
        <f>G13-H13</f>
        <v>612322159</v>
      </c>
    </row>
    <row r="14" spans="2:9" ht="14.25">
      <c r="B14" s="35"/>
      <c r="C14" s="34" t="s">
        <v>17</v>
      </c>
      <c r="D14" s="11" t="s">
        <v>18</v>
      </c>
      <c r="E14" s="13">
        <v>341896457</v>
      </c>
      <c r="F14" s="13">
        <v>55460110</v>
      </c>
      <c r="G14" s="13">
        <f>+E14+F14</f>
        <v>397356567</v>
      </c>
      <c r="H14" s="9"/>
      <c r="I14" s="13">
        <f>G14-H14</f>
        <v>397356567</v>
      </c>
    </row>
    <row r="15" spans="2:9" ht="14.25">
      <c r="B15" s="35"/>
      <c r="C15" s="35"/>
      <c r="D15" s="11" t="s">
        <v>19</v>
      </c>
      <c r="E15" s="13">
        <v>87068469</v>
      </c>
      <c r="F15" s="13">
        <v>12797126</v>
      </c>
      <c r="G15" s="13">
        <f>+E15+F15</f>
        <v>99865595</v>
      </c>
      <c r="H15" s="12"/>
      <c r="I15" s="13">
        <f>G15-H15</f>
        <v>99865595</v>
      </c>
    </row>
    <row r="16" spans="2:9" ht="14.25">
      <c r="B16" s="35"/>
      <c r="C16" s="35"/>
      <c r="D16" s="11" t="s">
        <v>20</v>
      </c>
      <c r="E16" s="13">
        <v>75656901</v>
      </c>
      <c r="F16" s="13">
        <v>15742288</v>
      </c>
      <c r="G16" s="13">
        <f>+E16+F16</f>
        <v>91399189</v>
      </c>
      <c r="H16" s="12"/>
      <c r="I16" s="13">
        <f>G16-H16</f>
        <v>91399189</v>
      </c>
    </row>
    <row r="17" spans="2:9" ht="14.25">
      <c r="B17" s="35"/>
      <c r="C17" s="35"/>
      <c r="D17" s="11" t="s">
        <v>21</v>
      </c>
      <c r="E17" s="13">
        <v>237421</v>
      </c>
      <c r="F17" s="13"/>
      <c r="G17" s="13">
        <f>+E17+F17</f>
        <v>237421</v>
      </c>
      <c r="H17" s="12"/>
      <c r="I17" s="13">
        <f>G17-H17</f>
        <v>237421</v>
      </c>
    </row>
    <row r="18" spans="2:9" ht="14.25">
      <c r="B18" s="35"/>
      <c r="C18" s="35"/>
      <c r="D18" s="11" t="s">
        <v>22</v>
      </c>
      <c r="E18" s="13">
        <v>3194618</v>
      </c>
      <c r="F18" s="13"/>
      <c r="G18" s="13">
        <f>+E18+F18</f>
        <v>3194618</v>
      </c>
      <c r="H18" s="12"/>
      <c r="I18" s="13">
        <f>G18-H18</f>
        <v>3194618</v>
      </c>
    </row>
    <row r="19" spans="2:9" ht="14.25">
      <c r="B19" s="35"/>
      <c r="C19" s="35"/>
      <c r="D19" s="11" t="s">
        <v>23</v>
      </c>
      <c r="E19" s="13">
        <v>2529979</v>
      </c>
      <c r="F19" s="13">
        <v>1102440</v>
      </c>
      <c r="G19" s="13">
        <f>+E19+F19</f>
        <v>3632419</v>
      </c>
      <c r="H19" s="14"/>
      <c r="I19" s="13">
        <f>G19-H19</f>
        <v>3632419</v>
      </c>
    </row>
    <row r="20" spans="2:9" ht="14.25">
      <c r="B20" s="35"/>
      <c r="C20" s="36"/>
      <c r="D20" s="15" t="s">
        <v>24</v>
      </c>
      <c r="E20" s="17">
        <f>+E14+E15+E16+E17+E18+E19</f>
        <v>510583845</v>
      </c>
      <c r="F20" s="17">
        <f>+F14+F15+F16+F17+F18+F19</f>
        <v>85101964</v>
      </c>
      <c r="G20" s="17">
        <f>+E20+F20</f>
        <v>595685809</v>
      </c>
      <c r="H20" s="16">
        <f>+H14+H15+H16+H17+H18+H19</f>
        <v>0</v>
      </c>
      <c r="I20" s="17">
        <f>G20-H20</f>
        <v>595685809</v>
      </c>
    </row>
    <row r="21" spans="2:9" ht="14.25">
      <c r="B21" s="36"/>
      <c r="C21" s="18" t="s">
        <v>25</v>
      </c>
      <c r="D21" s="19"/>
      <c r="E21" s="20">
        <f xml:space="preserve"> +E13 - E20</f>
        <v>13771826</v>
      </c>
      <c r="F21" s="20">
        <f xml:space="preserve"> +F13 - F20</f>
        <v>2864524</v>
      </c>
      <c r="G21" s="20">
        <f>+E21+F21</f>
        <v>16636350</v>
      </c>
      <c r="H21" s="16">
        <f xml:space="preserve"> +H13 - H20</f>
        <v>0</v>
      </c>
      <c r="I21" s="20">
        <f>G21-H21</f>
        <v>16636350</v>
      </c>
    </row>
    <row r="22" spans="2:9" ht="14.25">
      <c r="B22" s="34" t="s">
        <v>26</v>
      </c>
      <c r="C22" s="34" t="s">
        <v>10</v>
      </c>
      <c r="D22" s="11" t="s">
        <v>27</v>
      </c>
      <c r="E22" s="13">
        <v>2416000</v>
      </c>
      <c r="F22" s="13"/>
      <c r="G22" s="13">
        <f>+E22+F22</f>
        <v>2416000</v>
      </c>
      <c r="H22" s="9"/>
      <c r="I22" s="13">
        <f>G22-H22</f>
        <v>2416000</v>
      </c>
    </row>
    <row r="23" spans="2:9" ht="14.25">
      <c r="B23" s="35"/>
      <c r="C23" s="35"/>
      <c r="D23" s="11" t="s">
        <v>28</v>
      </c>
      <c r="E23" s="13"/>
      <c r="F23" s="13"/>
      <c r="G23" s="13">
        <f>+E23+F23</f>
        <v>0</v>
      </c>
      <c r="H23" s="12"/>
      <c r="I23" s="13">
        <f>G23-H23</f>
        <v>0</v>
      </c>
    </row>
    <row r="24" spans="2:9" ht="14.25">
      <c r="B24" s="35"/>
      <c r="C24" s="35"/>
      <c r="D24" s="11" t="s">
        <v>29</v>
      </c>
      <c r="E24" s="13"/>
      <c r="F24" s="13"/>
      <c r="G24" s="13">
        <f>+E24+F24</f>
        <v>0</v>
      </c>
      <c r="H24" s="12"/>
      <c r="I24" s="13">
        <f>G24-H24</f>
        <v>0</v>
      </c>
    </row>
    <row r="25" spans="2:9" ht="14.25">
      <c r="B25" s="35"/>
      <c r="C25" s="35"/>
      <c r="D25" s="11" t="s">
        <v>30</v>
      </c>
      <c r="E25" s="13"/>
      <c r="F25" s="13"/>
      <c r="G25" s="13">
        <f>+E25+F25</f>
        <v>0</v>
      </c>
      <c r="H25" s="12"/>
      <c r="I25" s="13">
        <f>G25-H25</f>
        <v>0</v>
      </c>
    </row>
    <row r="26" spans="2:9" ht="14.25">
      <c r="B26" s="35"/>
      <c r="C26" s="35"/>
      <c r="D26" s="11" t="s">
        <v>31</v>
      </c>
      <c r="E26" s="13"/>
      <c r="F26" s="13"/>
      <c r="G26" s="13">
        <f>+E26+F26</f>
        <v>0</v>
      </c>
      <c r="H26" s="14"/>
      <c r="I26" s="13">
        <f>G26-H26</f>
        <v>0</v>
      </c>
    </row>
    <row r="27" spans="2:9" ht="14.25">
      <c r="B27" s="35"/>
      <c r="C27" s="36"/>
      <c r="D27" s="15" t="s">
        <v>32</v>
      </c>
      <c r="E27" s="17">
        <f>+E22+E23+E24+E25+E26</f>
        <v>2416000</v>
      </c>
      <c r="F27" s="17">
        <f>+F22+F23+F24+F25+F26</f>
        <v>0</v>
      </c>
      <c r="G27" s="17">
        <f>+E27+F27</f>
        <v>2416000</v>
      </c>
      <c r="H27" s="16">
        <f>+H22+H23+H24+H25+H26</f>
        <v>0</v>
      </c>
      <c r="I27" s="17">
        <f>G27-H27</f>
        <v>2416000</v>
      </c>
    </row>
    <row r="28" spans="2:9" ht="14.25">
      <c r="B28" s="35"/>
      <c r="C28" s="34" t="s">
        <v>17</v>
      </c>
      <c r="D28" s="11" t="s">
        <v>33</v>
      </c>
      <c r="E28" s="13">
        <v>13680000</v>
      </c>
      <c r="F28" s="13"/>
      <c r="G28" s="13">
        <f>+E28+F28</f>
        <v>13680000</v>
      </c>
      <c r="H28" s="9"/>
      <c r="I28" s="13">
        <f>G28-H28</f>
        <v>13680000</v>
      </c>
    </row>
    <row r="29" spans="2:9" ht="14.25">
      <c r="B29" s="35"/>
      <c r="C29" s="35"/>
      <c r="D29" s="11" t="s">
        <v>34</v>
      </c>
      <c r="E29" s="13">
        <v>8122032</v>
      </c>
      <c r="F29" s="13">
        <v>2645923</v>
      </c>
      <c r="G29" s="13">
        <f>+E29+F29</f>
        <v>10767955</v>
      </c>
      <c r="H29" s="12"/>
      <c r="I29" s="13">
        <f>G29-H29</f>
        <v>10767955</v>
      </c>
    </row>
    <row r="30" spans="2:9" ht="14.25">
      <c r="B30" s="35"/>
      <c r="C30" s="35"/>
      <c r="D30" s="11" t="s">
        <v>35</v>
      </c>
      <c r="E30" s="13"/>
      <c r="F30" s="13"/>
      <c r="G30" s="13">
        <f>+E30+F30</f>
        <v>0</v>
      </c>
      <c r="H30" s="12"/>
      <c r="I30" s="13">
        <f>G30-H30</f>
        <v>0</v>
      </c>
    </row>
    <row r="31" spans="2:9" ht="14.25">
      <c r="B31" s="35"/>
      <c r="C31" s="35"/>
      <c r="D31" s="11" t="s">
        <v>36</v>
      </c>
      <c r="E31" s="13">
        <v>8134776</v>
      </c>
      <c r="F31" s="13"/>
      <c r="G31" s="13">
        <f>+E31+F31</f>
        <v>8134776</v>
      </c>
      <c r="H31" s="12"/>
      <c r="I31" s="13">
        <f>G31-H31</f>
        <v>8134776</v>
      </c>
    </row>
    <row r="32" spans="2:9" ht="14.25">
      <c r="B32" s="35"/>
      <c r="C32" s="35"/>
      <c r="D32" s="11" t="s">
        <v>37</v>
      </c>
      <c r="E32" s="13"/>
      <c r="F32" s="13"/>
      <c r="G32" s="13">
        <f>+E32+F32</f>
        <v>0</v>
      </c>
      <c r="H32" s="14"/>
      <c r="I32" s="13">
        <f>G32-H32</f>
        <v>0</v>
      </c>
    </row>
    <row r="33" spans="2:9" ht="14.25">
      <c r="B33" s="35"/>
      <c r="C33" s="36"/>
      <c r="D33" s="15" t="s">
        <v>38</v>
      </c>
      <c r="E33" s="17">
        <f>+E28+E29+E30+E31+E32</f>
        <v>29936808</v>
      </c>
      <c r="F33" s="17">
        <f>+F28+F29+F30+F31+F32</f>
        <v>2645923</v>
      </c>
      <c r="G33" s="17">
        <f>+E33+F33</f>
        <v>32582731</v>
      </c>
      <c r="H33" s="16">
        <f>+H28+H29+H30+H31+H32</f>
        <v>0</v>
      </c>
      <c r="I33" s="17">
        <f>G33-H33</f>
        <v>32582731</v>
      </c>
    </row>
    <row r="34" spans="2:9" ht="14.25">
      <c r="B34" s="36"/>
      <c r="C34" s="21" t="s">
        <v>39</v>
      </c>
      <c r="D34" s="19"/>
      <c r="E34" s="20">
        <f xml:space="preserve"> +E27 - E33</f>
        <v>-27520808</v>
      </c>
      <c r="F34" s="20">
        <f xml:space="preserve"> +F27 - F33</f>
        <v>-2645923</v>
      </c>
      <c r="G34" s="20">
        <f>+E34+F34</f>
        <v>-30166731</v>
      </c>
      <c r="H34" s="16">
        <f xml:space="preserve"> +H27 - H33</f>
        <v>0</v>
      </c>
      <c r="I34" s="20">
        <f>G34-H34</f>
        <v>-30166731</v>
      </c>
    </row>
    <row r="35" spans="2:9" ht="14.25">
      <c r="B35" s="34" t="s">
        <v>40</v>
      </c>
      <c r="C35" s="34" t="s">
        <v>10</v>
      </c>
      <c r="D35" s="11" t="s">
        <v>41</v>
      </c>
      <c r="E35" s="13">
        <v>1442320</v>
      </c>
      <c r="F35" s="13"/>
      <c r="G35" s="13">
        <f>+E35+F35</f>
        <v>1442320</v>
      </c>
      <c r="H35" s="9"/>
      <c r="I35" s="13">
        <f>G35-H35</f>
        <v>1442320</v>
      </c>
    </row>
    <row r="36" spans="2:9" ht="14.25">
      <c r="B36" s="35"/>
      <c r="C36" s="35"/>
      <c r="D36" s="11" t="s">
        <v>42</v>
      </c>
      <c r="E36" s="13"/>
      <c r="F36" s="13"/>
      <c r="G36" s="13">
        <f>+E36+F36</f>
        <v>0</v>
      </c>
      <c r="H36" s="14"/>
      <c r="I36" s="13">
        <f>G36-H36</f>
        <v>0</v>
      </c>
    </row>
    <row r="37" spans="2:9" ht="14.25">
      <c r="B37" s="35"/>
      <c r="C37" s="36"/>
      <c r="D37" s="15" t="s">
        <v>43</v>
      </c>
      <c r="E37" s="17">
        <f>+E35+E36</f>
        <v>1442320</v>
      </c>
      <c r="F37" s="17">
        <f>+F35+F36</f>
        <v>0</v>
      </c>
      <c r="G37" s="17">
        <f>+E37+F37</f>
        <v>1442320</v>
      </c>
      <c r="H37" s="16">
        <f>+H35+H36</f>
        <v>0</v>
      </c>
      <c r="I37" s="17">
        <f>G37-H37</f>
        <v>1442320</v>
      </c>
    </row>
    <row r="38" spans="2:9" ht="14.25">
      <c r="B38" s="35"/>
      <c r="C38" s="34" t="s">
        <v>17</v>
      </c>
      <c r="D38" s="11" t="s">
        <v>44</v>
      </c>
      <c r="E38" s="13">
        <v>3022200</v>
      </c>
      <c r="F38" s="13">
        <v>411240</v>
      </c>
      <c r="G38" s="13">
        <f>+E38+F38</f>
        <v>3433440</v>
      </c>
      <c r="H38" s="9"/>
      <c r="I38" s="13">
        <f>G38-H38</f>
        <v>3433440</v>
      </c>
    </row>
    <row r="39" spans="2:9" ht="14.25">
      <c r="B39" s="35"/>
      <c r="C39" s="35"/>
      <c r="D39" s="22" t="s">
        <v>45</v>
      </c>
      <c r="E39" s="23"/>
      <c r="F39" s="23"/>
      <c r="G39" s="23">
        <f>+E39+F39</f>
        <v>0</v>
      </c>
      <c r="H39" s="14"/>
      <c r="I39" s="23">
        <f>G39-H39</f>
        <v>0</v>
      </c>
    </row>
    <row r="40" spans="2:9" ht="14.25">
      <c r="B40" s="35"/>
      <c r="C40" s="36"/>
      <c r="D40" s="24" t="s">
        <v>46</v>
      </c>
      <c r="E40" s="25">
        <f>+E38+E39</f>
        <v>3022200</v>
      </c>
      <c r="F40" s="25">
        <f>+F38+F39</f>
        <v>411240</v>
      </c>
      <c r="G40" s="25">
        <f>+E40+F40</f>
        <v>3433440</v>
      </c>
      <c r="H40" s="16">
        <f>+H38+H39</f>
        <v>0</v>
      </c>
      <c r="I40" s="25">
        <f>G40-H40</f>
        <v>3433440</v>
      </c>
    </row>
    <row r="41" spans="2:9" ht="14.25">
      <c r="B41" s="36"/>
      <c r="C41" s="21" t="s">
        <v>47</v>
      </c>
      <c r="D41" s="19"/>
      <c r="E41" s="20">
        <f xml:space="preserve"> +E37 - E40</f>
        <v>-1579880</v>
      </c>
      <c r="F41" s="20">
        <f xml:space="preserve"> +F37 - F40</f>
        <v>-411240</v>
      </c>
      <c r="G41" s="20">
        <f>+E41+F41</f>
        <v>-1991120</v>
      </c>
      <c r="H41" s="16">
        <f xml:space="preserve"> +H37 - H40</f>
        <v>0</v>
      </c>
      <c r="I41" s="20">
        <f>G41-H41</f>
        <v>-1991120</v>
      </c>
    </row>
    <row r="42" spans="2:9" ht="14.25">
      <c r="B42" s="21" t="s">
        <v>54</v>
      </c>
      <c r="C42" s="18"/>
      <c r="D42" s="19"/>
      <c r="E42" s="20">
        <f xml:space="preserve"> +E21 +E34 +E41</f>
        <v>-15328862</v>
      </c>
      <c r="F42" s="20">
        <f xml:space="preserve"> +F21 +F34 +F41</f>
        <v>-192639</v>
      </c>
      <c r="G42" s="20">
        <f>+E42+F42</f>
        <v>-15521501</v>
      </c>
      <c r="H42" s="16">
        <f xml:space="preserve"> +H21 +H34 +H41</f>
        <v>0</v>
      </c>
      <c r="I42" s="20">
        <f>G42-H42</f>
        <v>-15521501</v>
      </c>
    </row>
    <row r="43" spans="2:9" ht="14.25">
      <c r="B43" s="21" t="s">
        <v>53</v>
      </c>
      <c r="C43" s="18"/>
      <c r="D43" s="19"/>
      <c r="E43" s="20">
        <v>242915506</v>
      </c>
      <c r="F43" s="20">
        <v>29997216</v>
      </c>
      <c r="G43" s="20">
        <f>+E43+F43</f>
        <v>272912722</v>
      </c>
      <c r="H43" s="16"/>
      <c r="I43" s="20">
        <f>G43-H43</f>
        <v>272912722</v>
      </c>
    </row>
    <row r="44" spans="2:9" ht="14.25">
      <c r="B44" s="21" t="s">
        <v>52</v>
      </c>
      <c r="C44" s="18"/>
      <c r="D44" s="19"/>
      <c r="E44" s="20">
        <f xml:space="preserve"> +E42 +E43</f>
        <v>227586644</v>
      </c>
      <c r="F44" s="20">
        <f xml:space="preserve"> +F42 +F43</f>
        <v>29804577</v>
      </c>
      <c r="G44" s="20">
        <f>+E44+F44</f>
        <v>257391221</v>
      </c>
      <c r="H44" s="16">
        <f xml:space="preserve"> +H42 +H43</f>
        <v>0</v>
      </c>
      <c r="I44" s="20">
        <f>G44-H44</f>
        <v>257391221</v>
      </c>
    </row>
  </sheetData>
  <mergeCells count="12">
    <mergeCell ref="B22:B34"/>
    <mergeCell ref="C22:C27"/>
    <mergeCell ref="C28:C33"/>
    <mergeCell ref="B35:B41"/>
    <mergeCell ref="C35:C37"/>
    <mergeCell ref="C38:C40"/>
    <mergeCell ref="B3:I3"/>
    <mergeCell ref="B5:I5"/>
    <mergeCell ref="B7:D7"/>
    <mergeCell ref="B8:B21"/>
    <mergeCell ref="C8:C13"/>
    <mergeCell ref="C14:C20"/>
  </mergeCells>
  <phoneticPr fontId="1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9"/>
  <sheetViews>
    <sheetView showGridLines="0" workbookViewId="0"/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5"/>
      <c r="C1" s="5"/>
      <c r="D1" s="5"/>
      <c r="E1" s="3"/>
      <c r="F1" s="3"/>
      <c r="G1" s="4"/>
      <c r="H1" s="4" t="s">
        <v>157</v>
      </c>
    </row>
    <row r="2" spans="2:8" ht="21">
      <c r="B2" s="37" t="s">
        <v>156</v>
      </c>
      <c r="C2" s="37"/>
      <c r="D2" s="37"/>
      <c r="E2" s="37"/>
      <c r="F2" s="37"/>
      <c r="G2" s="37"/>
      <c r="H2" s="37"/>
    </row>
    <row r="3" spans="2:8" ht="21">
      <c r="B3" s="38" t="s">
        <v>155</v>
      </c>
      <c r="C3" s="38"/>
      <c r="D3" s="38"/>
      <c r="E3" s="38"/>
      <c r="F3" s="38"/>
      <c r="G3" s="38"/>
      <c r="H3" s="38"/>
    </row>
    <row r="4" spans="2:8" ht="15.75">
      <c r="B4" s="6"/>
      <c r="C4" s="6"/>
      <c r="D4" s="6"/>
      <c r="E4" s="6"/>
      <c r="F4" s="3"/>
      <c r="G4" s="3"/>
      <c r="H4" s="6" t="s">
        <v>154</v>
      </c>
    </row>
    <row r="5" spans="2:8" ht="14.25">
      <c r="B5" s="39" t="s">
        <v>4</v>
      </c>
      <c r="C5" s="39"/>
      <c r="D5" s="39"/>
      <c r="E5" s="7" t="s">
        <v>5</v>
      </c>
      <c r="F5" s="7" t="s">
        <v>6</v>
      </c>
      <c r="G5" s="7" t="s">
        <v>7</v>
      </c>
      <c r="H5" s="7" t="s">
        <v>8</v>
      </c>
    </row>
    <row r="6" spans="2:8" ht="14.25">
      <c r="B6" s="34" t="s">
        <v>9</v>
      </c>
      <c r="C6" s="34" t="s">
        <v>10</v>
      </c>
      <c r="D6" s="8" t="s">
        <v>11</v>
      </c>
      <c r="E6" s="10">
        <f>+E7+E11+E18+E25+E28+E37</f>
        <v>525179000</v>
      </c>
      <c r="F6" s="10">
        <f>+F7+F11+F18+F25+F28+F37</f>
        <v>520979957</v>
      </c>
      <c r="G6" s="10">
        <f>E6-F6</f>
        <v>4199043</v>
      </c>
      <c r="H6" s="10"/>
    </row>
    <row r="7" spans="2:8" ht="14.25">
      <c r="B7" s="35"/>
      <c r="C7" s="35"/>
      <c r="D7" s="11" t="s">
        <v>153</v>
      </c>
      <c r="E7" s="13">
        <f>+E8+E9+E10</f>
        <v>386550000</v>
      </c>
      <c r="F7" s="13">
        <f>+F8+F9+F10</f>
        <v>382265674</v>
      </c>
      <c r="G7" s="13">
        <f>E7-F7</f>
        <v>4284326</v>
      </c>
      <c r="H7" s="13"/>
    </row>
    <row r="8" spans="2:8" ht="14.25">
      <c r="B8" s="35"/>
      <c r="C8" s="35"/>
      <c r="D8" s="11" t="s">
        <v>148</v>
      </c>
      <c r="E8" s="13">
        <v>341000000</v>
      </c>
      <c r="F8" s="13">
        <v>336854348</v>
      </c>
      <c r="G8" s="13">
        <f>E8-F8</f>
        <v>4145652</v>
      </c>
      <c r="H8" s="13"/>
    </row>
    <row r="9" spans="2:8" ht="14.25">
      <c r="B9" s="35"/>
      <c r="C9" s="35"/>
      <c r="D9" s="11" t="s">
        <v>152</v>
      </c>
      <c r="E9" s="13">
        <v>12500000</v>
      </c>
      <c r="F9" s="13">
        <v>12162637</v>
      </c>
      <c r="G9" s="13">
        <f>E9-F9</f>
        <v>337363</v>
      </c>
      <c r="H9" s="13"/>
    </row>
    <row r="10" spans="2:8" ht="14.25">
      <c r="B10" s="35"/>
      <c r="C10" s="35"/>
      <c r="D10" s="11" t="s">
        <v>151</v>
      </c>
      <c r="E10" s="13">
        <v>33050000</v>
      </c>
      <c r="F10" s="13">
        <v>33248689</v>
      </c>
      <c r="G10" s="13">
        <f>E10-F10</f>
        <v>-198689</v>
      </c>
      <c r="H10" s="13"/>
    </row>
    <row r="11" spans="2:8" ht="14.25">
      <c r="B11" s="35"/>
      <c r="C11" s="35"/>
      <c r="D11" s="11" t="s">
        <v>150</v>
      </c>
      <c r="E11" s="13">
        <f>+E12+E13+E14+E15+E16+E17</f>
        <v>5589000</v>
      </c>
      <c r="F11" s="13">
        <f>+F12+F13+F14+F15+F16+F17</f>
        <v>5363491</v>
      </c>
      <c r="G11" s="13">
        <f>E11-F11</f>
        <v>225509</v>
      </c>
      <c r="H11" s="13"/>
    </row>
    <row r="12" spans="2:8" ht="14.25">
      <c r="B12" s="35"/>
      <c r="C12" s="35"/>
      <c r="D12" s="11" t="s">
        <v>148</v>
      </c>
      <c r="E12" s="13">
        <v>5000000</v>
      </c>
      <c r="F12" s="13">
        <v>4821685</v>
      </c>
      <c r="G12" s="13">
        <f>E12-F12</f>
        <v>178315</v>
      </c>
      <c r="H12" s="13"/>
    </row>
    <row r="13" spans="2:8" ht="14.25">
      <c r="B13" s="35"/>
      <c r="C13" s="35"/>
      <c r="D13" s="11" t="s">
        <v>147</v>
      </c>
      <c r="E13" s="13">
        <v>35000</v>
      </c>
      <c r="F13" s="13"/>
      <c r="G13" s="13">
        <f>E13-F13</f>
        <v>35000</v>
      </c>
      <c r="H13" s="13"/>
    </row>
    <row r="14" spans="2:8" ht="14.25">
      <c r="B14" s="35"/>
      <c r="C14" s="35"/>
      <c r="D14" s="11" t="s">
        <v>146</v>
      </c>
      <c r="E14" s="13">
        <v>4000</v>
      </c>
      <c r="F14" s="13">
        <v>3928</v>
      </c>
      <c r="G14" s="13">
        <f>E14-F14</f>
        <v>72</v>
      </c>
      <c r="H14" s="13"/>
    </row>
    <row r="15" spans="2:8" ht="14.25">
      <c r="B15" s="35"/>
      <c r="C15" s="35"/>
      <c r="D15" s="11" t="s">
        <v>145</v>
      </c>
      <c r="E15" s="13">
        <v>550000</v>
      </c>
      <c r="F15" s="13">
        <v>537878</v>
      </c>
      <c r="G15" s="13">
        <f>E15-F15</f>
        <v>12122</v>
      </c>
      <c r="H15" s="13"/>
    </row>
    <row r="16" spans="2:8" ht="14.25">
      <c r="B16" s="35"/>
      <c r="C16" s="35"/>
      <c r="D16" s="11" t="s">
        <v>144</v>
      </c>
      <c r="E16" s="13"/>
      <c r="F16" s="13"/>
      <c r="G16" s="13">
        <f>E16-F16</f>
        <v>0</v>
      </c>
      <c r="H16" s="13"/>
    </row>
    <row r="17" spans="2:8" ht="14.25">
      <c r="B17" s="35"/>
      <c r="C17" s="35"/>
      <c r="D17" s="11" t="s">
        <v>143</v>
      </c>
      <c r="E17" s="13"/>
      <c r="F17" s="13"/>
      <c r="G17" s="13">
        <f>E17-F17</f>
        <v>0</v>
      </c>
      <c r="H17" s="13"/>
    </row>
    <row r="18" spans="2:8" ht="14.25">
      <c r="B18" s="35"/>
      <c r="C18" s="35"/>
      <c r="D18" s="11" t="s">
        <v>149</v>
      </c>
      <c r="E18" s="13">
        <f>+E19+E20+E21+E22+E23+E24</f>
        <v>0</v>
      </c>
      <c r="F18" s="13">
        <f>+F19+F20+F21+F22+F23+F24</f>
        <v>0</v>
      </c>
      <c r="G18" s="13">
        <f>E18-F18</f>
        <v>0</v>
      </c>
      <c r="H18" s="13"/>
    </row>
    <row r="19" spans="2:8" ht="14.25">
      <c r="B19" s="35"/>
      <c r="C19" s="35"/>
      <c r="D19" s="11" t="s">
        <v>148</v>
      </c>
      <c r="E19" s="13"/>
      <c r="F19" s="13"/>
      <c r="G19" s="13">
        <f>E19-F19</f>
        <v>0</v>
      </c>
      <c r="H19" s="13"/>
    </row>
    <row r="20" spans="2:8" ht="14.25">
      <c r="B20" s="35"/>
      <c r="C20" s="35"/>
      <c r="D20" s="11" t="s">
        <v>147</v>
      </c>
      <c r="E20" s="13"/>
      <c r="F20" s="13"/>
      <c r="G20" s="13">
        <f>E20-F20</f>
        <v>0</v>
      </c>
      <c r="H20" s="13"/>
    </row>
    <row r="21" spans="2:8" ht="14.25">
      <c r="B21" s="35"/>
      <c r="C21" s="35"/>
      <c r="D21" s="11" t="s">
        <v>146</v>
      </c>
      <c r="E21" s="13"/>
      <c r="F21" s="13"/>
      <c r="G21" s="13">
        <f>E21-F21</f>
        <v>0</v>
      </c>
      <c r="H21" s="13"/>
    </row>
    <row r="22" spans="2:8" ht="14.25">
      <c r="B22" s="35"/>
      <c r="C22" s="35"/>
      <c r="D22" s="11" t="s">
        <v>145</v>
      </c>
      <c r="E22" s="13"/>
      <c r="F22" s="13"/>
      <c r="G22" s="13">
        <f>E22-F22</f>
        <v>0</v>
      </c>
      <c r="H22" s="13"/>
    </row>
    <row r="23" spans="2:8" ht="14.25">
      <c r="B23" s="35"/>
      <c r="C23" s="35"/>
      <c r="D23" s="11" t="s">
        <v>144</v>
      </c>
      <c r="E23" s="13"/>
      <c r="F23" s="13"/>
      <c r="G23" s="13">
        <f>E23-F23</f>
        <v>0</v>
      </c>
      <c r="H23" s="13"/>
    </row>
    <row r="24" spans="2:8" ht="14.25">
      <c r="B24" s="35"/>
      <c r="C24" s="35"/>
      <c r="D24" s="11" t="s">
        <v>143</v>
      </c>
      <c r="E24" s="13"/>
      <c r="F24" s="13"/>
      <c r="G24" s="13">
        <f>E24-F24</f>
        <v>0</v>
      </c>
      <c r="H24" s="13"/>
    </row>
    <row r="25" spans="2:8" ht="14.25">
      <c r="B25" s="35"/>
      <c r="C25" s="35"/>
      <c r="D25" s="11" t="s">
        <v>142</v>
      </c>
      <c r="E25" s="13">
        <f>+E26+E27</f>
        <v>5600000</v>
      </c>
      <c r="F25" s="13">
        <f>+F26+F27</f>
        <v>5971086</v>
      </c>
      <c r="G25" s="13">
        <f>E25-F25</f>
        <v>-371086</v>
      </c>
      <c r="H25" s="13"/>
    </row>
    <row r="26" spans="2:8" ht="14.25">
      <c r="B26" s="35"/>
      <c r="C26" s="35"/>
      <c r="D26" s="11" t="s">
        <v>141</v>
      </c>
      <c r="E26" s="13">
        <v>5600000</v>
      </c>
      <c r="F26" s="13">
        <v>5971086</v>
      </c>
      <c r="G26" s="13">
        <f>E26-F26</f>
        <v>-371086</v>
      </c>
      <c r="H26" s="13"/>
    </row>
    <row r="27" spans="2:8" ht="14.25">
      <c r="B27" s="35"/>
      <c r="C27" s="35"/>
      <c r="D27" s="11" t="s">
        <v>140</v>
      </c>
      <c r="E27" s="13"/>
      <c r="F27" s="13"/>
      <c r="G27" s="13">
        <f>E27-F27</f>
        <v>0</v>
      </c>
      <c r="H27" s="13"/>
    </row>
    <row r="28" spans="2:8" ht="14.25">
      <c r="B28" s="35"/>
      <c r="C28" s="35"/>
      <c r="D28" s="11" t="s">
        <v>139</v>
      </c>
      <c r="E28" s="13">
        <f>+E29+E30+E31+E32+E33+E34+E35+E36</f>
        <v>112940000</v>
      </c>
      <c r="F28" s="13">
        <f>+F29+F30+F31+F32+F33+F34+F35+F36</f>
        <v>114028426</v>
      </c>
      <c r="G28" s="13">
        <f>E28-F28</f>
        <v>-1088426</v>
      </c>
      <c r="H28" s="13"/>
    </row>
    <row r="29" spans="2:8" ht="14.25">
      <c r="B29" s="35"/>
      <c r="C29" s="35"/>
      <c r="D29" s="11" t="s">
        <v>138</v>
      </c>
      <c r="E29" s="13">
        <v>15000000</v>
      </c>
      <c r="F29" s="13">
        <v>15201202</v>
      </c>
      <c r="G29" s="13">
        <f>E29-F29</f>
        <v>-201202</v>
      </c>
      <c r="H29" s="13"/>
    </row>
    <row r="30" spans="2:8" ht="14.25">
      <c r="B30" s="35"/>
      <c r="C30" s="35"/>
      <c r="D30" s="11" t="s">
        <v>137</v>
      </c>
      <c r="E30" s="13">
        <v>110000</v>
      </c>
      <c r="F30" s="13">
        <v>94568</v>
      </c>
      <c r="G30" s="13">
        <f>E30-F30</f>
        <v>15432</v>
      </c>
      <c r="H30" s="13"/>
    </row>
    <row r="31" spans="2:8" ht="14.25">
      <c r="B31" s="35"/>
      <c r="C31" s="35"/>
      <c r="D31" s="11" t="s">
        <v>136</v>
      </c>
      <c r="E31" s="13"/>
      <c r="F31" s="13"/>
      <c r="G31" s="13">
        <f>E31-F31</f>
        <v>0</v>
      </c>
      <c r="H31" s="13"/>
    </row>
    <row r="32" spans="2:8" ht="14.25">
      <c r="B32" s="35"/>
      <c r="C32" s="35"/>
      <c r="D32" s="11" t="s">
        <v>135</v>
      </c>
      <c r="E32" s="13">
        <v>2900000</v>
      </c>
      <c r="F32" s="13">
        <v>2823536</v>
      </c>
      <c r="G32" s="13">
        <f>E32-F32</f>
        <v>76464</v>
      </c>
      <c r="H32" s="13"/>
    </row>
    <row r="33" spans="2:8" ht="14.25">
      <c r="B33" s="35"/>
      <c r="C33" s="35"/>
      <c r="D33" s="11" t="s">
        <v>134</v>
      </c>
      <c r="E33" s="13">
        <v>55630000</v>
      </c>
      <c r="F33" s="13">
        <v>55551180</v>
      </c>
      <c r="G33" s="13">
        <f>E33-F33</f>
        <v>78820</v>
      </c>
      <c r="H33" s="13"/>
    </row>
    <row r="34" spans="2:8" ht="14.25">
      <c r="B34" s="35"/>
      <c r="C34" s="35"/>
      <c r="D34" s="11" t="s">
        <v>133</v>
      </c>
      <c r="E34" s="13">
        <v>600000</v>
      </c>
      <c r="F34" s="13">
        <v>609840</v>
      </c>
      <c r="G34" s="13">
        <f>E34-F34</f>
        <v>-9840</v>
      </c>
      <c r="H34" s="13"/>
    </row>
    <row r="35" spans="2:8" ht="14.25">
      <c r="B35" s="35"/>
      <c r="C35" s="35"/>
      <c r="D35" s="11" t="s">
        <v>132</v>
      </c>
      <c r="E35" s="13">
        <v>38700000</v>
      </c>
      <c r="F35" s="13">
        <v>39748100</v>
      </c>
      <c r="G35" s="13">
        <f>E35-F35</f>
        <v>-1048100</v>
      </c>
      <c r="H35" s="13"/>
    </row>
    <row r="36" spans="2:8" ht="14.25">
      <c r="B36" s="35"/>
      <c r="C36" s="35"/>
      <c r="D36" s="11" t="s">
        <v>131</v>
      </c>
      <c r="E36" s="13"/>
      <c r="F36" s="13"/>
      <c r="G36" s="13">
        <f>E36-F36</f>
        <v>0</v>
      </c>
      <c r="H36" s="13"/>
    </row>
    <row r="37" spans="2:8" ht="14.25">
      <c r="B37" s="35"/>
      <c r="C37" s="35"/>
      <c r="D37" s="11" t="s">
        <v>130</v>
      </c>
      <c r="E37" s="13">
        <f>+E38+E39+E40+E41</f>
        <v>14500000</v>
      </c>
      <c r="F37" s="13">
        <f>+F38+F39+F40+F41</f>
        <v>13351280</v>
      </c>
      <c r="G37" s="13">
        <f>E37-F37</f>
        <v>1148720</v>
      </c>
      <c r="H37" s="13"/>
    </row>
    <row r="38" spans="2:8" ht="14.25">
      <c r="B38" s="35"/>
      <c r="C38" s="35"/>
      <c r="D38" s="11" t="s">
        <v>129</v>
      </c>
      <c r="E38" s="13">
        <v>14000000</v>
      </c>
      <c r="F38" s="13">
        <v>12885700</v>
      </c>
      <c r="G38" s="13">
        <f>E38-F38</f>
        <v>1114300</v>
      </c>
      <c r="H38" s="13"/>
    </row>
    <row r="39" spans="2:8" ht="14.25">
      <c r="B39" s="35"/>
      <c r="C39" s="35"/>
      <c r="D39" s="11" t="s">
        <v>128</v>
      </c>
      <c r="E39" s="13"/>
      <c r="F39" s="13"/>
      <c r="G39" s="13">
        <f>E39-F39</f>
        <v>0</v>
      </c>
      <c r="H39" s="13"/>
    </row>
    <row r="40" spans="2:8" ht="14.25">
      <c r="B40" s="35"/>
      <c r="C40" s="35"/>
      <c r="D40" s="11" t="s">
        <v>127</v>
      </c>
      <c r="E40" s="13">
        <v>500000</v>
      </c>
      <c r="F40" s="13">
        <v>465580</v>
      </c>
      <c r="G40" s="13">
        <f>E40-F40</f>
        <v>34420</v>
      </c>
      <c r="H40" s="13"/>
    </row>
    <row r="41" spans="2:8" ht="14.25">
      <c r="B41" s="35"/>
      <c r="C41" s="35"/>
      <c r="D41" s="11" t="s">
        <v>126</v>
      </c>
      <c r="E41" s="13"/>
      <c r="F41" s="13"/>
      <c r="G41" s="13">
        <f>E41-F41</f>
        <v>0</v>
      </c>
      <c r="H41" s="13"/>
    </row>
    <row r="42" spans="2:8" ht="14.25">
      <c r="B42" s="35"/>
      <c r="C42" s="35"/>
      <c r="D42" s="11" t="s">
        <v>12</v>
      </c>
      <c r="E42" s="13">
        <v>1151000</v>
      </c>
      <c r="F42" s="13">
        <v>1150592</v>
      </c>
      <c r="G42" s="13">
        <f>E42-F42</f>
        <v>408</v>
      </c>
      <c r="H42" s="13"/>
    </row>
    <row r="43" spans="2:8" ht="14.25">
      <c r="B43" s="35"/>
      <c r="C43" s="35"/>
      <c r="D43" s="11" t="s">
        <v>13</v>
      </c>
      <c r="E43" s="13">
        <v>1000000</v>
      </c>
      <c r="F43" s="13">
        <v>1118630</v>
      </c>
      <c r="G43" s="13">
        <f>E43-F43</f>
        <v>-118630</v>
      </c>
      <c r="H43" s="13"/>
    </row>
    <row r="44" spans="2:8" ht="14.25">
      <c r="B44" s="35"/>
      <c r="C44" s="35"/>
      <c r="D44" s="11" t="s">
        <v>14</v>
      </c>
      <c r="E44" s="13">
        <v>130000</v>
      </c>
      <c r="F44" s="13">
        <v>128738</v>
      </c>
      <c r="G44" s="13">
        <f>E44-F44</f>
        <v>1262</v>
      </c>
      <c r="H44" s="13"/>
    </row>
    <row r="45" spans="2:8" ht="14.25">
      <c r="B45" s="35"/>
      <c r="C45" s="35"/>
      <c r="D45" s="11" t="s">
        <v>15</v>
      </c>
      <c r="E45" s="13">
        <f>+E46+E47+E48</f>
        <v>967000</v>
      </c>
      <c r="F45" s="13">
        <f>+F46+F47+F48</f>
        <v>977754</v>
      </c>
      <c r="G45" s="13">
        <f>E45-F45</f>
        <v>-10754</v>
      </c>
      <c r="H45" s="13"/>
    </row>
    <row r="46" spans="2:8" ht="14.25">
      <c r="B46" s="35"/>
      <c r="C46" s="35"/>
      <c r="D46" s="11" t="s">
        <v>125</v>
      </c>
      <c r="E46" s="13">
        <v>145000</v>
      </c>
      <c r="F46" s="13">
        <v>135585</v>
      </c>
      <c r="G46" s="13">
        <f>E46-F46</f>
        <v>9415</v>
      </c>
      <c r="H46" s="13"/>
    </row>
    <row r="47" spans="2:8" ht="14.25">
      <c r="B47" s="35"/>
      <c r="C47" s="35"/>
      <c r="D47" s="11" t="s">
        <v>124</v>
      </c>
      <c r="E47" s="13">
        <v>2000</v>
      </c>
      <c r="F47" s="13"/>
      <c r="G47" s="13">
        <f>E47-F47</f>
        <v>2000</v>
      </c>
      <c r="H47" s="13"/>
    </row>
    <row r="48" spans="2:8" ht="14.25">
      <c r="B48" s="35"/>
      <c r="C48" s="35"/>
      <c r="D48" s="11" t="s">
        <v>123</v>
      </c>
      <c r="E48" s="13">
        <v>820000</v>
      </c>
      <c r="F48" s="13">
        <v>842169</v>
      </c>
      <c r="G48" s="13">
        <f>E48-F48</f>
        <v>-22169</v>
      </c>
      <c r="H48" s="13"/>
    </row>
    <row r="49" spans="2:8" ht="14.25">
      <c r="B49" s="35"/>
      <c r="C49" s="36"/>
      <c r="D49" s="15" t="s">
        <v>16</v>
      </c>
      <c r="E49" s="17">
        <f>+E6+E42+E43+E44+E45</f>
        <v>528427000</v>
      </c>
      <c r="F49" s="17">
        <f>+F6+F42+F43+F44+F45</f>
        <v>524355671</v>
      </c>
      <c r="G49" s="17">
        <f>E49-F49</f>
        <v>4071329</v>
      </c>
      <c r="H49" s="17"/>
    </row>
    <row r="50" spans="2:8" ht="14.25">
      <c r="B50" s="35"/>
      <c r="C50" s="34" t="s">
        <v>17</v>
      </c>
      <c r="D50" s="11" t="s">
        <v>18</v>
      </c>
      <c r="E50" s="13">
        <f>+E51+E52+E53+E54+E55+E56+E57</f>
        <v>343167000</v>
      </c>
      <c r="F50" s="13">
        <f>+F51+F52+F53+F54+F55+F56+F57</f>
        <v>341896457</v>
      </c>
      <c r="G50" s="13">
        <f>E50-F50</f>
        <v>1270543</v>
      </c>
      <c r="H50" s="13"/>
    </row>
    <row r="51" spans="2:8" ht="14.25">
      <c r="B51" s="35"/>
      <c r="C51" s="35"/>
      <c r="D51" s="11" t="s">
        <v>122</v>
      </c>
      <c r="E51" s="13">
        <v>1500000</v>
      </c>
      <c r="F51" s="13">
        <v>1606695</v>
      </c>
      <c r="G51" s="13">
        <f>E51-F51</f>
        <v>-106695</v>
      </c>
      <c r="H51" s="13"/>
    </row>
    <row r="52" spans="2:8" ht="14.25">
      <c r="B52" s="35"/>
      <c r="C52" s="35"/>
      <c r="D52" s="11" t="s">
        <v>121</v>
      </c>
      <c r="E52" s="13">
        <v>170000000</v>
      </c>
      <c r="F52" s="13">
        <v>172918589</v>
      </c>
      <c r="G52" s="13">
        <f>E52-F52</f>
        <v>-2918589</v>
      </c>
      <c r="H52" s="13"/>
    </row>
    <row r="53" spans="2:8" ht="14.25">
      <c r="B53" s="35"/>
      <c r="C53" s="35"/>
      <c r="D53" s="11" t="s">
        <v>120</v>
      </c>
      <c r="E53" s="13">
        <v>46000000</v>
      </c>
      <c r="F53" s="13">
        <v>42862126</v>
      </c>
      <c r="G53" s="13">
        <f>E53-F53</f>
        <v>3137874</v>
      </c>
      <c r="H53" s="13"/>
    </row>
    <row r="54" spans="2:8" ht="14.25">
      <c r="B54" s="35"/>
      <c r="C54" s="35"/>
      <c r="D54" s="11" t="s">
        <v>119</v>
      </c>
      <c r="E54" s="13">
        <v>73000000</v>
      </c>
      <c r="F54" s="13">
        <v>71671280</v>
      </c>
      <c r="G54" s="13">
        <f>E54-F54</f>
        <v>1328720</v>
      </c>
      <c r="H54" s="13"/>
    </row>
    <row r="55" spans="2:8" ht="14.25">
      <c r="B55" s="35"/>
      <c r="C55" s="35"/>
      <c r="D55" s="11" t="s">
        <v>118</v>
      </c>
      <c r="E55" s="13">
        <v>16000000</v>
      </c>
      <c r="F55" s="13">
        <v>15271289</v>
      </c>
      <c r="G55" s="13">
        <f>E55-F55</f>
        <v>728711</v>
      </c>
      <c r="H55" s="13"/>
    </row>
    <row r="56" spans="2:8" ht="14.25">
      <c r="B56" s="35"/>
      <c r="C56" s="35"/>
      <c r="D56" s="11" t="s">
        <v>117</v>
      </c>
      <c r="E56" s="13">
        <v>2167000</v>
      </c>
      <c r="F56" s="13">
        <v>2166560</v>
      </c>
      <c r="G56" s="13">
        <f>E56-F56</f>
        <v>440</v>
      </c>
      <c r="H56" s="13"/>
    </row>
    <row r="57" spans="2:8" ht="14.25">
      <c r="B57" s="35"/>
      <c r="C57" s="35"/>
      <c r="D57" s="11" t="s">
        <v>116</v>
      </c>
      <c r="E57" s="13">
        <v>34500000</v>
      </c>
      <c r="F57" s="13">
        <v>35399918</v>
      </c>
      <c r="G57" s="13">
        <f>E57-F57</f>
        <v>-899918</v>
      </c>
      <c r="H57" s="13"/>
    </row>
    <row r="58" spans="2:8" ht="14.25">
      <c r="B58" s="35"/>
      <c r="C58" s="35"/>
      <c r="D58" s="11" t="s">
        <v>19</v>
      </c>
      <c r="E58" s="13">
        <f>+E59+E60+E61+E62+E63+E64+E65+E66+E67+E68+E69+E70+E71+E72</f>
        <v>86400000</v>
      </c>
      <c r="F58" s="13">
        <f>+F59+F60+F61+F62+F63+F64+F65+F66+F67+F68+F69+F70+F71+F72</f>
        <v>87068469</v>
      </c>
      <c r="G58" s="13">
        <f>E58-F58</f>
        <v>-668469</v>
      </c>
      <c r="H58" s="13"/>
    </row>
    <row r="59" spans="2:8" ht="14.25">
      <c r="B59" s="35"/>
      <c r="C59" s="35"/>
      <c r="D59" s="11" t="s">
        <v>115</v>
      </c>
      <c r="E59" s="13">
        <v>33000000</v>
      </c>
      <c r="F59" s="13">
        <v>32539319</v>
      </c>
      <c r="G59" s="13">
        <f>E59-F59</f>
        <v>460681</v>
      </c>
      <c r="H59" s="13"/>
    </row>
    <row r="60" spans="2:8" ht="14.25">
      <c r="B60" s="35"/>
      <c r="C60" s="35"/>
      <c r="D60" s="11" t="s">
        <v>114</v>
      </c>
      <c r="E60" s="13">
        <v>6500000</v>
      </c>
      <c r="F60" s="13">
        <v>6192896</v>
      </c>
      <c r="G60" s="13">
        <f>E60-F60</f>
        <v>307104</v>
      </c>
      <c r="H60" s="13"/>
    </row>
    <row r="61" spans="2:8" ht="14.25">
      <c r="B61" s="35"/>
      <c r="C61" s="35"/>
      <c r="D61" s="11" t="s">
        <v>113</v>
      </c>
      <c r="E61" s="13">
        <v>900000</v>
      </c>
      <c r="F61" s="13">
        <v>962402</v>
      </c>
      <c r="G61" s="13">
        <f>E61-F61</f>
        <v>-62402</v>
      </c>
      <c r="H61" s="13"/>
    </row>
    <row r="62" spans="2:8" ht="14.25">
      <c r="B62" s="35"/>
      <c r="C62" s="35"/>
      <c r="D62" s="11" t="s">
        <v>112</v>
      </c>
      <c r="E62" s="13">
        <v>4000000</v>
      </c>
      <c r="F62" s="13">
        <v>3706049</v>
      </c>
      <c r="G62" s="13">
        <f>E62-F62</f>
        <v>293951</v>
      </c>
      <c r="H62" s="13"/>
    </row>
    <row r="63" spans="2:8" ht="14.25">
      <c r="B63" s="35"/>
      <c r="C63" s="35"/>
      <c r="D63" s="11" t="s">
        <v>111</v>
      </c>
      <c r="E63" s="13"/>
      <c r="F63" s="13"/>
      <c r="G63" s="13">
        <f>E63-F63</f>
        <v>0</v>
      </c>
      <c r="H63" s="13"/>
    </row>
    <row r="64" spans="2:8" ht="14.25">
      <c r="B64" s="35"/>
      <c r="C64" s="35"/>
      <c r="D64" s="11" t="s">
        <v>110</v>
      </c>
      <c r="E64" s="13">
        <v>2550000</v>
      </c>
      <c r="F64" s="13">
        <v>2521762</v>
      </c>
      <c r="G64" s="13">
        <f>E64-F64</f>
        <v>28238</v>
      </c>
      <c r="H64" s="13"/>
    </row>
    <row r="65" spans="2:8" ht="14.25">
      <c r="B65" s="35"/>
      <c r="C65" s="35"/>
      <c r="D65" s="11" t="s">
        <v>109</v>
      </c>
      <c r="E65" s="13">
        <v>5800000</v>
      </c>
      <c r="F65" s="13">
        <v>5737947</v>
      </c>
      <c r="G65" s="13">
        <f>E65-F65</f>
        <v>62053</v>
      </c>
      <c r="H65" s="13"/>
    </row>
    <row r="66" spans="2:8" ht="14.25">
      <c r="B66" s="35"/>
      <c r="C66" s="35"/>
      <c r="D66" s="11" t="s">
        <v>108</v>
      </c>
      <c r="E66" s="13">
        <v>3900000</v>
      </c>
      <c r="F66" s="13">
        <v>3890433</v>
      </c>
      <c r="G66" s="13">
        <f>E66-F66</f>
        <v>9567</v>
      </c>
      <c r="H66" s="13"/>
    </row>
    <row r="67" spans="2:8" ht="14.25">
      <c r="B67" s="35"/>
      <c r="C67" s="35"/>
      <c r="D67" s="11" t="s">
        <v>99</v>
      </c>
      <c r="E67" s="13">
        <v>20000000</v>
      </c>
      <c r="F67" s="13">
        <v>22639338</v>
      </c>
      <c r="G67" s="13">
        <f>E67-F67</f>
        <v>-2639338</v>
      </c>
      <c r="H67" s="13"/>
    </row>
    <row r="68" spans="2:8" ht="14.25">
      <c r="B68" s="35"/>
      <c r="C68" s="35"/>
      <c r="D68" s="11" t="s">
        <v>107</v>
      </c>
      <c r="E68" s="13">
        <v>4500000</v>
      </c>
      <c r="F68" s="13">
        <v>3823773</v>
      </c>
      <c r="G68" s="13">
        <f>E68-F68</f>
        <v>676227</v>
      </c>
      <c r="H68" s="13"/>
    </row>
    <row r="69" spans="2:8" ht="14.25">
      <c r="B69" s="35"/>
      <c r="C69" s="35"/>
      <c r="D69" s="11" t="s">
        <v>91</v>
      </c>
      <c r="E69" s="13"/>
      <c r="F69" s="13"/>
      <c r="G69" s="13">
        <f>E69-F69</f>
        <v>0</v>
      </c>
      <c r="H69" s="13"/>
    </row>
    <row r="70" spans="2:8" ht="14.25">
      <c r="B70" s="35"/>
      <c r="C70" s="35"/>
      <c r="D70" s="11" t="s">
        <v>90</v>
      </c>
      <c r="E70" s="13">
        <v>1600000</v>
      </c>
      <c r="F70" s="13">
        <v>1576014</v>
      </c>
      <c r="G70" s="13">
        <f>E70-F70</f>
        <v>23986</v>
      </c>
      <c r="H70" s="13"/>
    </row>
    <row r="71" spans="2:8" ht="14.25">
      <c r="B71" s="35"/>
      <c r="C71" s="35"/>
      <c r="D71" s="11" t="s">
        <v>106</v>
      </c>
      <c r="E71" s="13">
        <v>1200000</v>
      </c>
      <c r="F71" s="13">
        <v>1162893</v>
      </c>
      <c r="G71" s="13">
        <f>E71-F71</f>
        <v>37107</v>
      </c>
      <c r="H71" s="13"/>
    </row>
    <row r="72" spans="2:8" ht="14.25">
      <c r="B72" s="35"/>
      <c r="C72" s="35"/>
      <c r="D72" s="11" t="s">
        <v>83</v>
      </c>
      <c r="E72" s="13">
        <v>2450000</v>
      </c>
      <c r="F72" s="13">
        <v>2315643</v>
      </c>
      <c r="G72" s="13">
        <f>E72-F72</f>
        <v>134357</v>
      </c>
      <c r="H72" s="13"/>
    </row>
    <row r="73" spans="2:8" ht="14.25">
      <c r="B73" s="35"/>
      <c r="C73" s="35"/>
      <c r="D73" s="11" t="s">
        <v>20</v>
      </c>
      <c r="E73" s="13">
        <f>+E74+E75+E76+E77+E78+E79+E80+E81+E82+E83+E84+E85+E86+E87+E88+E89+E90+E91+E92+E93+E94+E95</f>
        <v>76754000</v>
      </c>
      <c r="F73" s="13">
        <f>+F74+F75+F76+F77+F78+F79+F80+F81+F82+F83+F84+F85+F86+F87+F88+F89+F90+F91+F92+F93+F94+F95</f>
        <v>75656901</v>
      </c>
      <c r="G73" s="13">
        <f>E73-F73</f>
        <v>1097099</v>
      </c>
      <c r="H73" s="13"/>
    </row>
    <row r="74" spans="2:8" ht="14.25">
      <c r="B74" s="35"/>
      <c r="C74" s="35"/>
      <c r="D74" s="11" t="s">
        <v>105</v>
      </c>
      <c r="E74" s="13">
        <v>4500000</v>
      </c>
      <c r="F74" s="13">
        <v>4267559</v>
      </c>
      <c r="G74" s="13">
        <f>E74-F74</f>
        <v>232441</v>
      </c>
      <c r="H74" s="13"/>
    </row>
    <row r="75" spans="2:8" ht="14.25">
      <c r="B75" s="35"/>
      <c r="C75" s="35"/>
      <c r="D75" s="11" t="s">
        <v>104</v>
      </c>
      <c r="E75" s="13">
        <v>760000</v>
      </c>
      <c r="F75" s="13">
        <v>723146</v>
      </c>
      <c r="G75" s="13">
        <f>E75-F75</f>
        <v>36854</v>
      </c>
      <c r="H75" s="13"/>
    </row>
    <row r="76" spans="2:8" ht="14.25">
      <c r="B76" s="35"/>
      <c r="C76" s="35"/>
      <c r="D76" s="11" t="s">
        <v>103</v>
      </c>
      <c r="E76" s="13">
        <v>200000</v>
      </c>
      <c r="F76" s="13">
        <v>216609</v>
      </c>
      <c r="G76" s="13">
        <f>E76-F76</f>
        <v>-16609</v>
      </c>
      <c r="H76" s="13"/>
    </row>
    <row r="77" spans="2:8" ht="14.25">
      <c r="B77" s="35"/>
      <c r="C77" s="35"/>
      <c r="D77" s="11" t="s">
        <v>102</v>
      </c>
      <c r="E77" s="13">
        <v>4300000</v>
      </c>
      <c r="F77" s="13">
        <v>3779901</v>
      </c>
      <c r="G77" s="13">
        <f>E77-F77</f>
        <v>520099</v>
      </c>
      <c r="H77" s="13"/>
    </row>
    <row r="78" spans="2:8" ht="14.25">
      <c r="B78" s="35"/>
      <c r="C78" s="35"/>
      <c r="D78" s="11" t="s">
        <v>101</v>
      </c>
      <c r="E78" s="13">
        <v>2300000</v>
      </c>
      <c r="F78" s="13">
        <v>2431545</v>
      </c>
      <c r="G78" s="13">
        <f>E78-F78</f>
        <v>-131545</v>
      </c>
      <c r="H78" s="13"/>
    </row>
    <row r="79" spans="2:8" ht="14.25">
      <c r="B79" s="35"/>
      <c r="C79" s="35"/>
      <c r="D79" s="11" t="s">
        <v>100</v>
      </c>
      <c r="E79" s="13">
        <v>1160000</v>
      </c>
      <c r="F79" s="13">
        <v>1376358</v>
      </c>
      <c r="G79" s="13">
        <f>E79-F79</f>
        <v>-216358</v>
      </c>
      <c r="H79" s="13"/>
    </row>
    <row r="80" spans="2:8" ht="14.25">
      <c r="B80" s="35"/>
      <c r="C80" s="35"/>
      <c r="D80" s="11" t="s">
        <v>99</v>
      </c>
      <c r="E80" s="13"/>
      <c r="F80" s="13"/>
      <c r="G80" s="13">
        <f>E80-F80</f>
        <v>0</v>
      </c>
      <c r="H80" s="13"/>
    </row>
    <row r="81" spans="2:8" ht="14.25">
      <c r="B81" s="35"/>
      <c r="C81" s="35"/>
      <c r="D81" s="11" t="s">
        <v>98</v>
      </c>
      <c r="E81" s="13"/>
      <c r="F81" s="13"/>
      <c r="G81" s="13">
        <f>E81-F81</f>
        <v>0</v>
      </c>
      <c r="H81" s="13"/>
    </row>
    <row r="82" spans="2:8" ht="14.25">
      <c r="B82" s="35"/>
      <c r="C82" s="35"/>
      <c r="D82" s="11" t="s">
        <v>97</v>
      </c>
      <c r="E82" s="13">
        <v>1500000</v>
      </c>
      <c r="F82" s="13">
        <v>1258979</v>
      </c>
      <c r="G82" s="13">
        <f>E82-F82</f>
        <v>241021</v>
      </c>
      <c r="H82" s="13"/>
    </row>
    <row r="83" spans="2:8" ht="14.25">
      <c r="B83" s="35"/>
      <c r="C83" s="35"/>
      <c r="D83" s="11" t="s">
        <v>96</v>
      </c>
      <c r="E83" s="13">
        <v>1600000</v>
      </c>
      <c r="F83" s="13">
        <v>1626165</v>
      </c>
      <c r="G83" s="13">
        <f>E83-F83</f>
        <v>-26165</v>
      </c>
      <c r="H83" s="13"/>
    </row>
    <row r="84" spans="2:8" ht="14.25">
      <c r="B84" s="35"/>
      <c r="C84" s="35"/>
      <c r="D84" s="11" t="s">
        <v>95</v>
      </c>
      <c r="E84" s="13"/>
      <c r="F84" s="13"/>
      <c r="G84" s="13">
        <f>E84-F84</f>
        <v>0</v>
      </c>
      <c r="H84" s="13"/>
    </row>
    <row r="85" spans="2:8" ht="14.25">
      <c r="B85" s="35"/>
      <c r="C85" s="35"/>
      <c r="D85" s="11" t="s">
        <v>94</v>
      </c>
      <c r="E85" s="13">
        <v>1800000</v>
      </c>
      <c r="F85" s="13">
        <v>2086272</v>
      </c>
      <c r="G85" s="13">
        <f>E85-F85</f>
        <v>-286272</v>
      </c>
      <c r="H85" s="13"/>
    </row>
    <row r="86" spans="2:8" ht="14.25">
      <c r="B86" s="35"/>
      <c r="C86" s="35"/>
      <c r="D86" s="11" t="s">
        <v>93</v>
      </c>
      <c r="E86" s="13">
        <v>47000000</v>
      </c>
      <c r="F86" s="13">
        <v>46844780</v>
      </c>
      <c r="G86" s="13">
        <f>E86-F86</f>
        <v>155220</v>
      </c>
      <c r="H86" s="13"/>
    </row>
    <row r="87" spans="2:8" ht="14.25">
      <c r="B87" s="35"/>
      <c r="C87" s="35"/>
      <c r="D87" s="11" t="s">
        <v>92</v>
      </c>
      <c r="E87" s="13">
        <v>2500000</v>
      </c>
      <c r="F87" s="13">
        <v>2241513</v>
      </c>
      <c r="G87" s="13">
        <f>E87-F87</f>
        <v>258487</v>
      </c>
      <c r="H87" s="13"/>
    </row>
    <row r="88" spans="2:8" ht="14.25">
      <c r="B88" s="35"/>
      <c r="C88" s="35"/>
      <c r="D88" s="11" t="s">
        <v>91</v>
      </c>
      <c r="E88" s="13">
        <v>1500000</v>
      </c>
      <c r="F88" s="13">
        <v>1411192</v>
      </c>
      <c r="G88" s="13">
        <f>E88-F88</f>
        <v>88808</v>
      </c>
      <c r="H88" s="13"/>
    </row>
    <row r="89" spans="2:8" ht="14.25">
      <c r="B89" s="35"/>
      <c r="C89" s="35"/>
      <c r="D89" s="11" t="s">
        <v>90</v>
      </c>
      <c r="E89" s="13">
        <v>474000</v>
      </c>
      <c r="F89" s="13">
        <v>473464</v>
      </c>
      <c r="G89" s="13">
        <f>E89-F89</f>
        <v>536</v>
      </c>
      <c r="H89" s="13"/>
    </row>
    <row r="90" spans="2:8" ht="14.25">
      <c r="B90" s="35"/>
      <c r="C90" s="35"/>
      <c r="D90" s="11" t="s">
        <v>89</v>
      </c>
      <c r="E90" s="13">
        <v>1610000</v>
      </c>
      <c r="F90" s="13">
        <v>1414999</v>
      </c>
      <c r="G90" s="13">
        <f>E90-F90</f>
        <v>195001</v>
      </c>
      <c r="H90" s="13"/>
    </row>
    <row r="91" spans="2:8" ht="14.25">
      <c r="B91" s="35"/>
      <c r="C91" s="35"/>
      <c r="D91" s="11" t="s">
        <v>88</v>
      </c>
      <c r="E91" s="13">
        <v>190000</v>
      </c>
      <c r="F91" s="13">
        <v>139335</v>
      </c>
      <c r="G91" s="13">
        <f>E91-F91</f>
        <v>50665</v>
      </c>
      <c r="H91" s="13"/>
    </row>
    <row r="92" spans="2:8" ht="14.25">
      <c r="B92" s="35"/>
      <c r="C92" s="35"/>
      <c r="D92" s="11" t="s">
        <v>87</v>
      </c>
      <c r="E92" s="13">
        <v>3000000</v>
      </c>
      <c r="F92" s="13">
        <v>3114791</v>
      </c>
      <c r="G92" s="13">
        <f>E92-F92</f>
        <v>-114791</v>
      </c>
      <c r="H92" s="13"/>
    </row>
    <row r="93" spans="2:8" ht="14.25">
      <c r="B93" s="35"/>
      <c r="C93" s="35"/>
      <c r="D93" s="11" t="s">
        <v>86</v>
      </c>
      <c r="E93" s="13">
        <v>860000</v>
      </c>
      <c r="F93" s="13">
        <v>892577</v>
      </c>
      <c r="G93" s="13">
        <f>E93-F93</f>
        <v>-32577</v>
      </c>
      <c r="H93" s="13"/>
    </row>
    <row r="94" spans="2:8" ht="14.25">
      <c r="B94" s="35"/>
      <c r="C94" s="35"/>
      <c r="D94" s="11" t="s">
        <v>85</v>
      </c>
      <c r="E94" s="13">
        <v>1000000</v>
      </c>
      <c r="F94" s="13">
        <v>856798</v>
      </c>
      <c r="G94" s="13">
        <f>E94-F94</f>
        <v>143202</v>
      </c>
      <c r="H94" s="13"/>
    </row>
    <row r="95" spans="2:8" ht="14.25">
      <c r="B95" s="35"/>
      <c r="C95" s="35"/>
      <c r="D95" s="11" t="s">
        <v>83</v>
      </c>
      <c r="E95" s="13">
        <v>500000</v>
      </c>
      <c r="F95" s="13">
        <v>500918</v>
      </c>
      <c r="G95" s="13">
        <f>E95-F95</f>
        <v>-918</v>
      </c>
      <c r="H95" s="13"/>
    </row>
    <row r="96" spans="2:8" ht="14.25">
      <c r="B96" s="35"/>
      <c r="C96" s="35"/>
      <c r="D96" s="11" t="s">
        <v>21</v>
      </c>
      <c r="E96" s="13">
        <v>570000</v>
      </c>
      <c r="F96" s="13">
        <v>237421</v>
      </c>
      <c r="G96" s="13">
        <f>E96-F96</f>
        <v>332579</v>
      </c>
      <c r="H96" s="13"/>
    </row>
    <row r="97" spans="2:8" ht="14.25">
      <c r="B97" s="35"/>
      <c r="C97" s="35"/>
      <c r="D97" s="11" t="s">
        <v>22</v>
      </c>
      <c r="E97" s="13">
        <v>3195000</v>
      </c>
      <c r="F97" s="13">
        <v>3194618</v>
      </c>
      <c r="G97" s="13">
        <f>E97-F97</f>
        <v>382</v>
      </c>
      <c r="H97" s="13"/>
    </row>
    <row r="98" spans="2:8" ht="14.25">
      <c r="B98" s="35"/>
      <c r="C98" s="35"/>
      <c r="D98" s="11" t="s">
        <v>23</v>
      </c>
      <c r="E98" s="13">
        <f>+E99+E100</f>
        <v>2620000</v>
      </c>
      <c r="F98" s="13">
        <f>+F99+F100</f>
        <v>2529979</v>
      </c>
      <c r="G98" s="13">
        <f>E98-F98</f>
        <v>90021</v>
      </c>
      <c r="H98" s="13"/>
    </row>
    <row r="99" spans="2:8" ht="14.25">
      <c r="B99" s="35"/>
      <c r="C99" s="35"/>
      <c r="D99" s="11" t="s">
        <v>84</v>
      </c>
      <c r="E99" s="13">
        <v>20000</v>
      </c>
      <c r="F99" s="13">
        <v>15288</v>
      </c>
      <c r="G99" s="13">
        <f>E99-F99</f>
        <v>4712</v>
      </c>
      <c r="H99" s="13"/>
    </row>
    <row r="100" spans="2:8" ht="14.25">
      <c r="B100" s="35"/>
      <c r="C100" s="35"/>
      <c r="D100" s="11" t="s">
        <v>83</v>
      </c>
      <c r="E100" s="13">
        <v>2600000</v>
      </c>
      <c r="F100" s="13">
        <v>2514691</v>
      </c>
      <c r="G100" s="13">
        <f>E100-F100</f>
        <v>85309</v>
      </c>
      <c r="H100" s="13"/>
    </row>
    <row r="101" spans="2:8" ht="14.25">
      <c r="B101" s="35"/>
      <c r="C101" s="36"/>
      <c r="D101" s="15" t="s">
        <v>24</v>
      </c>
      <c r="E101" s="17">
        <f>+E50+E58+E73+E96+E97+E98</f>
        <v>512706000</v>
      </c>
      <c r="F101" s="17">
        <f>+F50+F58+F73+F96+F97+F98</f>
        <v>510583845</v>
      </c>
      <c r="G101" s="17">
        <f>E101-F101</f>
        <v>2122155</v>
      </c>
      <c r="H101" s="17"/>
    </row>
    <row r="102" spans="2:8" ht="14.25">
      <c r="B102" s="36"/>
      <c r="C102" s="18" t="s">
        <v>25</v>
      </c>
      <c r="D102" s="19"/>
      <c r="E102" s="20">
        <f xml:space="preserve"> +E49 - E101</f>
        <v>15721000</v>
      </c>
      <c r="F102" s="20">
        <f xml:space="preserve"> +F49 - F101</f>
        <v>13771826</v>
      </c>
      <c r="G102" s="20">
        <f>E102-F102</f>
        <v>1949174</v>
      </c>
      <c r="H102" s="20"/>
    </row>
    <row r="103" spans="2:8" ht="14.25">
      <c r="B103" s="34" t="s">
        <v>26</v>
      </c>
      <c r="C103" s="34" t="s">
        <v>10</v>
      </c>
      <c r="D103" s="11" t="s">
        <v>27</v>
      </c>
      <c r="E103" s="13">
        <f>+E104+E105</f>
        <v>1290000</v>
      </c>
      <c r="F103" s="13">
        <f>+F104+F105</f>
        <v>2416000</v>
      </c>
      <c r="G103" s="13">
        <f>E103-F103</f>
        <v>-1126000</v>
      </c>
      <c r="H103" s="13"/>
    </row>
    <row r="104" spans="2:8" ht="14.25">
      <c r="B104" s="35"/>
      <c r="C104" s="35"/>
      <c r="D104" s="11" t="s">
        <v>82</v>
      </c>
      <c r="E104" s="13">
        <v>1290000</v>
      </c>
      <c r="F104" s="13">
        <v>2416000</v>
      </c>
      <c r="G104" s="13">
        <f>E104-F104</f>
        <v>-1126000</v>
      </c>
      <c r="H104" s="13"/>
    </row>
    <row r="105" spans="2:8" ht="14.25">
      <c r="B105" s="35"/>
      <c r="C105" s="35"/>
      <c r="D105" s="11" t="s">
        <v>81</v>
      </c>
      <c r="E105" s="13"/>
      <c r="F105" s="13"/>
      <c r="G105" s="13">
        <f>E105-F105</f>
        <v>0</v>
      </c>
      <c r="H105" s="13"/>
    </row>
    <row r="106" spans="2:8" ht="14.25">
      <c r="B106" s="35"/>
      <c r="C106" s="35"/>
      <c r="D106" s="11" t="s">
        <v>28</v>
      </c>
      <c r="E106" s="13">
        <f>+E107+E108</f>
        <v>0</v>
      </c>
      <c r="F106" s="13">
        <f>+F107+F108</f>
        <v>0</v>
      </c>
      <c r="G106" s="13">
        <f>E106-F106</f>
        <v>0</v>
      </c>
      <c r="H106" s="13"/>
    </row>
    <row r="107" spans="2:8" ht="14.25">
      <c r="B107" s="35"/>
      <c r="C107" s="35"/>
      <c r="D107" s="11" t="s">
        <v>80</v>
      </c>
      <c r="E107" s="13"/>
      <c r="F107" s="13"/>
      <c r="G107" s="13">
        <f>E107-F107</f>
        <v>0</v>
      </c>
      <c r="H107" s="13"/>
    </row>
    <row r="108" spans="2:8" ht="14.25">
      <c r="B108" s="35"/>
      <c r="C108" s="35"/>
      <c r="D108" s="11" t="s">
        <v>79</v>
      </c>
      <c r="E108" s="13"/>
      <c r="F108" s="13"/>
      <c r="G108" s="13">
        <f>E108-F108</f>
        <v>0</v>
      </c>
      <c r="H108" s="13"/>
    </row>
    <row r="109" spans="2:8" ht="14.25">
      <c r="B109" s="35"/>
      <c r="C109" s="35"/>
      <c r="D109" s="11" t="s">
        <v>29</v>
      </c>
      <c r="E109" s="13"/>
      <c r="F109" s="13"/>
      <c r="G109" s="13">
        <f>E109-F109</f>
        <v>0</v>
      </c>
      <c r="H109" s="13"/>
    </row>
    <row r="110" spans="2:8" ht="14.25">
      <c r="B110" s="35"/>
      <c r="C110" s="35"/>
      <c r="D110" s="11" t="s">
        <v>30</v>
      </c>
      <c r="E110" s="13">
        <f>+E111+E112</f>
        <v>0</v>
      </c>
      <c r="F110" s="13">
        <f>+F111+F112</f>
        <v>0</v>
      </c>
      <c r="G110" s="13">
        <f>E110-F110</f>
        <v>0</v>
      </c>
      <c r="H110" s="13"/>
    </row>
    <row r="111" spans="2:8" ht="14.25">
      <c r="B111" s="35"/>
      <c r="C111" s="35"/>
      <c r="D111" s="11" t="s">
        <v>78</v>
      </c>
      <c r="E111" s="13"/>
      <c r="F111" s="13"/>
      <c r="G111" s="13">
        <f>E111-F111</f>
        <v>0</v>
      </c>
      <c r="H111" s="13"/>
    </row>
    <row r="112" spans="2:8" ht="14.25">
      <c r="B112" s="35"/>
      <c r="C112" s="35"/>
      <c r="D112" s="11" t="s">
        <v>77</v>
      </c>
      <c r="E112" s="13"/>
      <c r="F112" s="13"/>
      <c r="G112" s="13">
        <f>E112-F112</f>
        <v>0</v>
      </c>
      <c r="H112" s="13"/>
    </row>
    <row r="113" spans="2:8" ht="14.25">
      <c r="B113" s="35"/>
      <c r="C113" s="35"/>
      <c r="D113" s="11" t="s">
        <v>31</v>
      </c>
      <c r="E113" s="13"/>
      <c r="F113" s="13"/>
      <c r="G113" s="13">
        <f>E113-F113</f>
        <v>0</v>
      </c>
      <c r="H113" s="13"/>
    </row>
    <row r="114" spans="2:8" ht="14.25">
      <c r="B114" s="35"/>
      <c r="C114" s="36"/>
      <c r="D114" s="15" t="s">
        <v>32</v>
      </c>
      <c r="E114" s="17">
        <f>+E103+E106+E109+E110+E113</f>
        <v>1290000</v>
      </c>
      <c r="F114" s="17">
        <f>+F103+F106+F109+F110+F113</f>
        <v>2416000</v>
      </c>
      <c r="G114" s="17">
        <f>E114-F114</f>
        <v>-1126000</v>
      </c>
      <c r="H114" s="17"/>
    </row>
    <row r="115" spans="2:8" ht="14.25">
      <c r="B115" s="35"/>
      <c r="C115" s="34" t="s">
        <v>17</v>
      </c>
      <c r="D115" s="11" t="s">
        <v>33</v>
      </c>
      <c r="E115" s="13">
        <v>13680000</v>
      </c>
      <c r="F115" s="13">
        <v>13680000</v>
      </c>
      <c r="G115" s="13">
        <f>E115-F115</f>
        <v>0</v>
      </c>
      <c r="H115" s="13"/>
    </row>
    <row r="116" spans="2:8" ht="14.25">
      <c r="B116" s="35"/>
      <c r="C116" s="35"/>
      <c r="D116" s="11" t="s">
        <v>34</v>
      </c>
      <c r="E116" s="13">
        <f>+E117+E118+E119</f>
        <v>5137000</v>
      </c>
      <c r="F116" s="13">
        <f>+F117+F118+F119</f>
        <v>8122032</v>
      </c>
      <c r="G116" s="13">
        <f>E116-F116</f>
        <v>-2985032</v>
      </c>
      <c r="H116" s="13"/>
    </row>
    <row r="117" spans="2:8" ht="14.25">
      <c r="B117" s="35"/>
      <c r="C117" s="35"/>
      <c r="D117" s="11" t="s">
        <v>76</v>
      </c>
      <c r="E117" s="13"/>
      <c r="F117" s="13"/>
      <c r="G117" s="13">
        <f>E117-F117</f>
        <v>0</v>
      </c>
      <c r="H117" s="13"/>
    </row>
    <row r="118" spans="2:8" ht="14.25">
      <c r="B118" s="35"/>
      <c r="C118" s="35"/>
      <c r="D118" s="11" t="s">
        <v>75</v>
      </c>
      <c r="E118" s="13"/>
      <c r="F118" s="13"/>
      <c r="G118" s="13">
        <f>E118-F118</f>
        <v>0</v>
      </c>
      <c r="H118" s="13"/>
    </row>
    <row r="119" spans="2:8" ht="14.25">
      <c r="B119" s="35"/>
      <c r="C119" s="35"/>
      <c r="D119" s="11" t="s">
        <v>74</v>
      </c>
      <c r="E119" s="13">
        <v>5137000</v>
      </c>
      <c r="F119" s="13">
        <v>8122032</v>
      </c>
      <c r="G119" s="13">
        <f>E119-F119</f>
        <v>-2985032</v>
      </c>
      <c r="H119" s="13"/>
    </row>
    <row r="120" spans="2:8" ht="14.25">
      <c r="B120" s="35"/>
      <c r="C120" s="35"/>
      <c r="D120" s="11" t="s">
        <v>35</v>
      </c>
      <c r="E120" s="13"/>
      <c r="F120" s="13"/>
      <c r="G120" s="13">
        <f>E120-F120</f>
        <v>0</v>
      </c>
      <c r="H120" s="13"/>
    </row>
    <row r="121" spans="2:8" ht="14.25">
      <c r="B121" s="35"/>
      <c r="C121" s="35"/>
      <c r="D121" s="11" t="s">
        <v>36</v>
      </c>
      <c r="E121" s="13">
        <v>8135000</v>
      </c>
      <c r="F121" s="13">
        <v>8134776</v>
      </c>
      <c r="G121" s="13">
        <f>E121-F121</f>
        <v>224</v>
      </c>
      <c r="H121" s="13"/>
    </row>
    <row r="122" spans="2:8" ht="14.25">
      <c r="B122" s="35"/>
      <c r="C122" s="35"/>
      <c r="D122" s="11" t="s">
        <v>37</v>
      </c>
      <c r="E122" s="13"/>
      <c r="F122" s="13"/>
      <c r="G122" s="13">
        <f>E122-F122</f>
        <v>0</v>
      </c>
      <c r="H122" s="13"/>
    </row>
    <row r="123" spans="2:8" ht="14.25">
      <c r="B123" s="35"/>
      <c r="C123" s="36"/>
      <c r="D123" s="15" t="s">
        <v>38</v>
      </c>
      <c r="E123" s="17">
        <f>+E115+E116+E120+E121+E122</f>
        <v>26952000</v>
      </c>
      <c r="F123" s="17">
        <f>+F115+F116+F120+F121+F122</f>
        <v>29936808</v>
      </c>
      <c r="G123" s="17">
        <f>E123-F123</f>
        <v>-2984808</v>
      </c>
      <c r="H123" s="17"/>
    </row>
    <row r="124" spans="2:8" ht="14.25">
      <c r="B124" s="36"/>
      <c r="C124" s="21" t="s">
        <v>39</v>
      </c>
      <c r="D124" s="19"/>
      <c r="E124" s="20">
        <f xml:space="preserve"> +E114 - E123</f>
        <v>-25662000</v>
      </c>
      <c r="F124" s="20">
        <f xml:space="preserve"> +F114 - F123</f>
        <v>-27520808</v>
      </c>
      <c r="G124" s="20">
        <f>E124-F124</f>
        <v>1858808</v>
      </c>
      <c r="H124" s="20"/>
    </row>
    <row r="125" spans="2:8" ht="14.25">
      <c r="B125" s="34" t="s">
        <v>40</v>
      </c>
      <c r="C125" s="34" t="s">
        <v>10</v>
      </c>
      <c r="D125" s="11" t="s">
        <v>41</v>
      </c>
      <c r="E125" s="13">
        <f>+E126</f>
        <v>1443000</v>
      </c>
      <c r="F125" s="13">
        <f>+F126</f>
        <v>1442320</v>
      </c>
      <c r="G125" s="13">
        <f>E125-F125</f>
        <v>680</v>
      </c>
      <c r="H125" s="13"/>
    </row>
    <row r="126" spans="2:8" ht="14.25">
      <c r="B126" s="35"/>
      <c r="C126" s="35"/>
      <c r="D126" s="11" t="s">
        <v>73</v>
      </c>
      <c r="E126" s="13">
        <v>1443000</v>
      </c>
      <c r="F126" s="13">
        <v>1442320</v>
      </c>
      <c r="G126" s="13">
        <f>E126-F126</f>
        <v>680</v>
      </c>
      <c r="H126" s="13"/>
    </row>
    <row r="127" spans="2:8" ht="14.25">
      <c r="B127" s="35"/>
      <c r="C127" s="35"/>
      <c r="D127" s="11" t="s">
        <v>42</v>
      </c>
      <c r="E127" s="13"/>
      <c r="F127" s="13"/>
      <c r="G127" s="13">
        <f>E127-F127</f>
        <v>0</v>
      </c>
      <c r="H127" s="13"/>
    </row>
    <row r="128" spans="2:8" ht="14.25">
      <c r="B128" s="35"/>
      <c r="C128" s="36"/>
      <c r="D128" s="15" t="s">
        <v>43</v>
      </c>
      <c r="E128" s="17">
        <f>+E125+E127</f>
        <v>1443000</v>
      </c>
      <c r="F128" s="17">
        <f>+F125+F127</f>
        <v>1442320</v>
      </c>
      <c r="G128" s="17">
        <f>E128-F128</f>
        <v>680</v>
      </c>
      <c r="H128" s="17"/>
    </row>
    <row r="129" spans="2:8" ht="14.25">
      <c r="B129" s="35"/>
      <c r="C129" s="34" t="s">
        <v>17</v>
      </c>
      <c r="D129" s="11" t="s">
        <v>44</v>
      </c>
      <c r="E129" s="13">
        <f>+E130+E131</f>
        <v>3100000</v>
      </c>
      <c r="F129" s="13">
        <f>+F130+F131</f>
        <v>3022200</v>
      </c>
      <c r="G129" s="13">
        <f>E129-F129</f>
        <v>77800</v>
      </c>
      <c r="H129" s="13"/>
    </row>
    <row r="130" spans="2:8" ht="14.25">
      <c r="B130" s="35"/>
      <c r="C130" s="35"/>
      <c r="D130" s="11" t="s">
        <v>72</v>
      </c>
      <c r="E130" s="13">
        <v>3100000</v>
      </c>
      <c r="F130" s="13">
        <v>3022200</v>
      </c>
      <c r="G130" s="13">
        <f>E130-F130</f>
        <v>77800</v>
      </c>
      <c r="H130" s="13"/>
    </row>
    <row r="131" spans="2:8" ht="14.25">
      <c r="B131" s="35"/>
      <c r="C131" s="35"/>
      <c r="D131" s="11" t="s">
        <v>71</v>
      </c>
      <c r="E131" s="13"/>
      <c r="F131" s="13"/>
      <c r="G131" s="13">
        <f>E131-F131</f>
        <v>0</v>
      </c>
      <c r="H131" s="13"/>
    </row>
    <row r="132" spans="2:8" ht="14.25">
      <c r="B132" s="35"/>
      <c r="C132" s="35"/>
      <c r="D132" s="22" t="s">
        <v>45</v>
      </c>
      <c r="E132" s="23"/>
      <c r="F132" s="23"/>
      <c r="G132" s="23">
        <f>E132-F132</f>
        <v>0</v>
      </c>
      <c r="H132" s="23"/>
    </row>
    <row r="133" spans="2:8" ht="14.25">
      <c r="B133" s="35"/>
      <c r="C133" s="36"/>
      <c r="D133" s="24" t="s">
        <v>46</v>
      </c>
      <c r="E133" s="25">
        <f>+E129+E132</f>
        <v>3100000</v>
      </c>
      <c r="F133" s="25">
        <f>+F129+F132</f>
        <v>3022200</v>
      </c>
      <c r="G133" s="25">
        <f>E133-F133</f>
        <v>77800</v>
      </c>
      <c r="H133" s="25"/>
    </row>
    <row r="134" spans="2:8" ht="14.25">
      <c r="B134" s="36"/>
      <c r="C134" s="21" t="s">
        <v>47</v>
      </c>
      <c r="D134" s="19"/>
      <c r="E134" s="20">
        <f xml:space="preserve"> +E128 - E133</f>
        <v>-1657000</v>
      </c>
      <c r="F134" s="20">
        <f xml:space="preserve"> +F128 - F133</f>
        <v>-1579880</v>
      </c>
      <c r="G134" s="20">
        <f>E134-F134</f>
        <v>-77120</v>
      </c>
      <c r="H134" s="20"/>
    </row>
    <row r="135" spans="2:8" ht="14.25">
      <c r="B135" s="26" t="s">
        <v>48</v>
      </c>
      <c r="C135" s="27"/>
      <c r="D135" s="28"/>
      <c r="E135" s="29"/>
      <c r="F135" s="29"/>
      <c r="G135" s="29">
        <f>E135 + E136</f>
        <v>0</v>
      </c>
      <c r="H135" s="29"/>
    </row>
    <row r="136" spans="2:8" ht="14.25">
      <c r="B136" s="30"/>
      <c r="C136" s="31"/>
      <c r="D136" s="32"/>
      <c r="E136" s="33"/>
      <c r="F136" s="33"/>
      <c r="G136" s="33"/>
      <c r="H136" s="33"/>
    </row>
    <row r="137" spans="2:8" ht="14.25">
      <c r="B137" s="21" t="s">
        <v>49</v>
      </c>
      <c r="C137" s="18"/>
      <c r="D137" s="19"/>
      <c r="E137" s="20">
        <f xml:space="preserve"> +E102 +E124 +E134 - (E135 + E136)</f>
        <v>-11598000</v>
      </c>
      <c r="F137" s="20">
        <f xml:space="preserve"> +F102 +F124 +F134 - (F135 + F136)</f>
        <v>-15328862</v>
      </c>
      <c r="G137" s="20">
        <f>E137-F137</f>
        <v>3730862</v>
      </c>
      <c r="H137" s="20"/>
    </row>
    <row r="138" spans="2:8" ht="14.25">
      <c r="B138" s="21" t="s">
        <v>50</v>
      </c>
      <c r="C138" s="18"/>
      <c r="D138" s="19"/>
      <c r="E138" s="20">
        <v>195613841</v>
      </c>
      <c r="F138" s="20">
        <v>242915506</v>
      </c>
      <c r="G138" s="20">
        <f>E138-F138</f>
        <v>-47301665</v>
      </c>
      <c r="H138" s="20"/>
    </row>
    <row r="139" spans="2:8" ht="14.25">
      <c r="B139" s="21" t="s">
        <v>51</v>
      </c>
      <c r="C139" s="18"/>
      <c r="D139" s="19"/>
      <c r="E139" s="20">
        <f xml:space="preserve"> +E137 +E138</f>
        <v>184015841</v>
      </c>
      <c r="F139" s="20">
        <f xml:space="preserve"> +F137 +F138</f>
        <v>227586644</v>
      </c>
      <c r="G139" s="20">
        <f>E139-F139</f>
        <v>-43570803</v>
      </c>
      <c r="H139" s="20"/>
    </row>
  </sheetData>
  <mergeCells count="12">
    <mergeCell ref="B103:B124"/>
    <mergeCell ref="C103:C114"/>
    <mergeCell ref="C115:C123"/>
    <mergeCell ref="B125:B134"/>
    <mergeCell ref="C125:C128"/>
    <mergeCell ref="C129:C133"/>
    <mergeCell ref="B2:H2"/>
    <mergeCell ref="B3:H3"/>
    <mergeCell ref="B5:D5"/>
    <mergeCell ref="B6:B102"/>
    <mergeCell ref="C6:C49"/>
    <mergeCell ref="C50:C101"/>
  </mergeCells>
  <phoneticPr fontId="1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9"/>
  <sheetViews>
    <sheetView showGridLines="0" workbookViewId="0"/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5"/>
      <c r="C1" s="5"/>
      <c r="D1" s="5"/>
      <c r="E1" s="3"/>
      <c r="F1" s="3"/>
      <c r="G1" s="4"/>
      <c r="H1" s="4" t="s">
        <v>157</v>
      </c>
    </row>
    <row r="2" spans="2:8" ht="21">
      <c r="B2" s="37" t="s">
        <v>158</v>
      </c>
      <c r="C2" s="37"/>
      <c r="D2" s="37"/>
      <c r="E2" s="37"/>
      <c r="F2" s="37"/>
      <c r="G2" s="37"/>
      <c r="H2" s="37"/>
    </row>
    <row r="3" spans="2:8" ht="21">
      <c r="B3" s="38" t="s">
        <v>155</v>
      </c>
      <c r="C3" s="38"/>
      <c r="D3" s="38"/>
      <c r="E3" s="38"/>
      <c r="F3" s="38"/>
      <c r="G3" s="38"/>
      <c r="H3" s="38"/>
    </row>
    <row r="4" spans="2:8" ht="15.75">
      <c r="B4" s="6"/>
      <c r="C4" s="6"/>
      <c r="D4" s="6"/>
      <c r="E4" s="6"/>
      <c r="F4" s="3"/>
      <c r="G4" s="3"/>
      <c r="H4" s="6" t="s">
        <v>154</v>
      </c>
    </row>
    <row r="5" spans="2:8" ht="14.25">
      <c r="B5" s="39" t="s">
        <v>4</v>
      </c>
      <c r="C5" s="39"/>
      <c r="D5" s="39"/>
      <c r="E5" s="7" t="s">
        <v>5</v>
      </c>
      <c r="F5" s="7" t="s">
        <v>6</v>
      </c>
      <c r="G5" s="7" t="s">
        <v>7</v>
      </c>
      <c r="H5" s="7" t="s">
        <v>8</v>
      </c>
    </row>
    <row r="6" spans="2:8" ht="14.25">
      <c r="B6" s="34" t="s">
        <v>9</v>
      </c>
      <c r="C6" s="34" t="s">
        <v>10</v>
      </c>
      <c r="D6" s="8" t="s">
        <v>11</v>
      </c>
      <c r="E6" s="10">
        <f>+E7+E11+E18+E25+E28+E37</f>
        <v>89072000</v>
      </c>
      <c r="F6" s="10">
        <f>+F7+F11+F18+F25+F28+F37</f>
        <v>87401828</v>
      </c>
      <c r="G6" s="10">
        <f>E6-F6</f>
        <v>1670172</v>
      </c>
      <c r="H6" s="10"/>
    </row>
    <row r="7" spans="2:8" ht="14.25">
      <c r="B7" s="35"/>
      <c r="C7" s="35"/>
      <c r="D7" s="11" t="s">
        <v>153</v>
      </c>
      <c r="E7" s="13">
        <f>+E8+E9+E10</f>
        <v>0</v>
      </c>
      <c r="F7" s="13">
        <f>+F8+F9+F10</f>
        <v>0</v>
      </c>
      <c r="G7" s="13">
        <f>E7-F7</f>
        <v>0</v>
      </c>
      <c r="H7" s="13"/>
    </row>
    <row r="8" spans="2:8" ht="14.25">
      <c r="B8" s="35"/>
      <c r="C8" s="35"/>
      <c r="D8" s="11" t="s">
        <v>148</v>
      </c>
      <c r="E8" s="13"/>
      <c r="F8" s="13"/>
      <c r="G8" s="13">
        <f>E8-F8</f>
        <v>0</v>
      </c>
      <c r="H8" s="13"/>
    </row>
    <row r="9" spans="2:8" ht="14.25">
      <c r="B9" s="35"/>
      <c r="C9" s="35"/>
      <c r="D9" s="11" t="s">
        <v>152</v>
      </c>
      <c r="E9" s="13"/>
      <c r="F9" s="13"/>
      <c r="G9" s="13">
        <f>E9-F9</f>
        <v>0</v>
      </c>
      <c r="H9" s="13"/>
    </row>
    <row r="10" spans="2:8" ht="14.25">
      <c r="B10" s="35"/>
      <c r="C10" s="35"/>
      <c r="D10" s="11" t="s">
        <v>151</v>
      </c>
      <c r="E10" s="13"/>
      <c r="F10" s="13"/>
      <c r="G10" s="13">
        <f>E10-F10</f>
        <v>0</v>
      </c>
      <c r="H10" s="13"/>
    </row>
    <row r="11" spans="2:8" ht="14.25">
      <c r="B11" s="35"/>
      <c r="C11" s="35"/>
      <c r="D11" s="11" t="s">
        <v>150</v>
      </c>
      <c r="E11" s="13">
        <f>+E12+E13+E14+E15+E16+E17</f>
        <v>0</v>
      </c>
      <c r="F11" s="13">
        <f>+F12+F13+F14+F15+F16+F17</f>
        <v>0</v>
      </c>
      <c r="G11" s="13">
        <f>E11-F11</f>
        <v>0</v>
      </c>
      <c r="H11" s="13"/>
    </row>
    <row r="12" spans="2:8" ht="14.25">
      <c r="B12" s="35"/>
      <c r="C12" s="35"/>
      <c r="D12" s="11" t="s">
        <v>148</v>
      </c>
      <c r="E12" s="13"/>
      <c r="F12" s="13"/>
      <c r="G12" s="13">
        <f>E12-F12</f>
        <v>0</v>
      </c>
      <c r="H12" s="13"/>
    </row>
    <row r="13" spans="2:8" ht="14.25">
      <c r="B13" s="35"/>
      <c r="C13" s="35"/>
      <c r="D13" s="11" t="s">
        <v>147</v>
      </c>
      <c r="E13" s="13"/>
      <c r="F13" s="13"/>
      <c r="G13" s="13">
        <f>E13-F13</f>
        <v>0</v>
      </c>
      <c r="H13" s="13"/>
    </row>
    <row r="14" spans="2:8" ht="14.25">
      <c r="B14" s="35"/>
      <c r="C14" s="35"/>
      <c r="D14" s="11" t="s">
        <v>146</v>
      </c>
      <c r="E14" s="13"/>
      <c r="F14" s="13"/>
      <c r="G14" s="13">
        <f>E14-F14</f>
        <v>0</v>
      </c>
      <c r="H14" s="13"/>
    </row>
    <row r="15" spans="2:8" ht="14.25">
      <c r="B15" s="35"/>
      <c r="C15" s="35"/>
      <c r="D15" s="11" t="s">
        <v>145</v>
      </c>
      <c r="E15" s="13"/>
      <c r="F15" s="13"/>
      <c r="G15" s="13">
        <f>E15-F15</f>
        <v>0</v>
      </c>
      <c r="H15" s="13"/>
    </row>
    <row r="16" spans="2:8" ht="14.25">
      <c r="B16" s="35"/>
      <c r="C16" s="35"/>
      <c r="D16" s="11" t="s">
        <v>144</v>
      </c>
      <c r="E16" s="13"/>
      <c r="F16" s="13"/>
      <c r="G16" s="13">
        <f>E16-F16</f>
        <v>0</v>
      </c>
      <c r="H16" s="13"/>
    </row>
    <row r="17" spans="2:8" ht="14.25">
      <c r="B17" s="35"/>
      <c r="C17" s="35"/>
      <c r="D17" s="11" t="s">
        <v>143</v>
      </c>
      <c r="E17" s="13"/>
      <c r="F17" s="13"/>
      <c r="G17" s="13">
        <f>E17-F17</f>
        <v>0</v>
      </c>
      <c r="H17" s="13"/>
    </row>
    <row r="18" spans="2:8" ht="14.25">
      <c r="B18" s="35"/>
      <c r="C18" s="35"/>
      <c r="D18" s="11" t="s">
        <v>149</v>
      </c>
      <c r="E18" s="13">
        <f>+E19+E20+E21+E22+E23+E24</f>
        <v>61652000</v>
      </c>
      <c r="F18" s="13">
        <f>+F19+F20+F21+F22+F23+F24</f>
        <v>60652997</v>
      </c>
      <c r="G18" s="13">
        <f>E18-F18</f>
        <v>999003</v>
      </c>
      <c r="H18" s="13"/>
    </row>
    <row r="19" spans="2:8" ht="14.25">
      <c r="B19" s="35"/>
      <c r="C19" s="35"/>
      <c r="D19" s="11" t="s">
        <v>148</v>
      </c>
      <c r="E19" s="13">
        <v>55000000</v>
      </c>
      <c r="F19" s="13">
        <v>53665013</v>
      </c>
      <c r="G19" s="13">
        <f>E19-F19</f>
        <v>1334987</v>
      </c>
      <c r="H19" s="13"/>
    </row>
    <row r="20" spans="2:8" ht="14.25">
      <c r="B20" s="35"/>
      <c r="C20" s="35"/>
      <c r="D20" s="11" t="s">
        <v>147</v>
      </c>
      <c r="E20" s="13">
        <v>290000</v>
      </c>
      <c r="F20" s="13">
        <v>692120</v>
      </c>
      <c r="G20" s="13">
        <f>E20-F20</f>
        <v>-402120</v>
      </c>
      <c r="H20" s="13"/>
    </row>
    <row r="21" spans="2:8" ht="14.25">
      <c r="B21" s="35"/>
      <c r="C21" s="35"/>
      <c r="D21" s="11" t="s">
        <v>146</v>
      </c>
      <c r="E21" s="13">
        <v>330000</v>
      </c>
      <c r="F21" s="13">
        <v>330831</v>
      </c>
      <c r="G21" s="13">
        <f>E21-F21</f>
        <v>-831</v>
      </c>
      <c r="H21" s="13"/>
    </row>
    <row r="22" spans="2:8" ht="14.25">
      <c r="B22" s="35"/>
      <c r="C22" s="35"/>
      <c r="D22" s="11" t="s">
        <v>145</v>
      </c>
      <c r="E22" s="13">
        <v>6000000</v>
      </c>
      <c r="F22" s="13">
        <v>5888129</v>
      </c>
      <c r="G22" s="13">
        <f>E22-F22</f>
        <v>111871</v>
      </c>
      <c r="H22" s="13"/>
    </row>
    <row r="23" spans="2:8" ht="14.25">
      <c r="B23" s="35"/>
      <c r="C23" s="35"/>
      <c r="D23" s="11" t="s">
        <v>144</v>
      </c>
      <c r="E23" s="13"/>
      <c r="F23" s="13"/>
      <c r="G23" s="13">
        <f>E23-F23</f>
        <v>0</v>
      </c>
      <c r="H23" s="13"/>
    </row>
    <row r="24" spans="2:8" ht="14.25">
      <c r="B24" s="35"/>
      <c r="C24" s="35"/>
      <c r="D24" s="11" t="s">
        <v>143</v>
      </c>
      <c r="E24" s="13">
        <v>32000</v>
      </c>
      <c r="F24" s="13">
        <v>76904</v>
      </c>
      <c r="G24" s="13">
        <f>E24-F24</f>
        <v>-44904</v>
      </c>
      <c r="H24" s="13"/>
    </row>
    <row r="25" spans="2:8" ht="14.25">
      <c r="B25" s="35"/>
      <c r="C25" s="35"/>
      <c r="D25" s="11" t="s">
        <v>142</v>
      </c>
      <c r="E25" s="13">
        <f>+E26+E27</f>
        <v>0</v>
      </c>
      <c r="F25" s="13">
        <f>+F26+F27</f>
        <v>0</v>
      </c>
      <c r="G25" s="13">
        <f>E25-F25</f>
        <v>0</v>
      </c>
      <c r="H25" s="13"/>
    </row>
    <row r="26" spans="2:8" ht="14.25">
      <c r="B26" s="35"/>
      <c r="C26" s="35"/>
      <c r="D26" s="11" t="s">
        <v>141</v>
      </c>
      <c r="E26" s="13"/>
      <c r="F26" s="13"/>
      <c r="G26" s="13">
        <f>E26-F26</f>
        <v>0</v>
      </c>
      <c r="H26" s="13"/>
    </row>
    <row r="27" spans="2:8" ht="14.25">
      <c r="B27" s="35"/>
      <c r="C27" s="35"/>
      <c r="D27" s="11" t="s">
        <v>140</v>
      </c>
      <c r="E27" s="13"/>
      <c r="F27" s="13"/>
      <c r="G27" s="13">
        <f>E27-F27</f>
        <v>0</v>
      </c>
      <c r="H27" s="13"/>
    </row>
    <row r="28" spans="2:8" ht="14.25">
      <c r="B28" s="35"/>
      <c r="C28" s="35"/>
      <c r="D28" s="11" t="s">
        <v>139</v>
      </c>
      <c r="E28" s="13">
        <f>+E29+E30+E31+E32+E33+E34+E35+E36</f>
        <v>26170000</v>
      </c>
      <c r="F28" s="13">
        <f>+F29+F30+F31+F32+F33+F34+F35+F36</f>
        <v>26142831</v>
      </c>
      <c r="G28" s="13">
        <f>E28-F28</f>
        <v>27169</v>
      </c>
      <c r="H28" s="13"/>
    </row>
    <row r="29" spans="2:8" ht="14.25">
      <c r="B29" s="35"/>
      <c r="C29" s="35"/>
      <c r="D29" s="11" t="s">
        <v>138</v>
      </c>
      <c r="E29" s="13"/>
      <c r="F29" s="13"/>
      <c r="G29" s="13">
        <f>E29-F29</f>
        <v>0</v>
      </c>
      <c r="H29" s="13"/>
    </row>
    <row r="30" spans="2:8" ht="14.25">
      <c r="B30" s="35"/>
      <c r="C30" s="35"/>
      <c r="D30" s="11" t="s">
        <v>137</v>
      </c>
      <c r="E30" s="13"/>
      <c r="F30" s="13"/>
      <c r="G30" s="13">
        <f>E30-F30</f>
        <v>0</v>
      </c>
      <c r="H30" s="13"/>
    </row>
    <row r="31" spans="2:8" ht="14.25">
      <c r="B31" s="35"/>
      <c r="C31" s="35"/>
      <c r="D31" s="11" t="s">
        <v>136</v>
      </c>
      <c r="E31" s="13">
        <v>2520000</v>
      </c>
      <c r="F31" s="13">
        <v>2538000</v>
      </c>
      <c r="G31" s="13">
        <f>E31-F31</f>
        <v>-18000</v>
      </c>
      <c r="H31" s="13"/>
    </row>
    <row r="32" spans="2:8" ht="14.25">
      <c r="B32" s="35"/>
      <c r="C32" s="35"/>
      <c r="D32" s="11" t="s">
        <v>135</v>
      </c>
      <c r="E32" s="13"/>
      <c r="F32" s="13"/>
      <c r="G32" s="13">
        <f>E32-F32</f>
        <v>0</v>
      </c>
      <c r="H32" s="13"/>
    </row>
    <row r="33" spans="2:8" ht="14.25">
      <c r="B33" s="35"/>
      <c r="C33" s="35"/>
      <c r="D33" s="11" t="s">
        <v>134</v>
      </c>
      <c r="E33" s="13">
        <v>7100000</v>
      </c>
      <c r="F33" s="13">
        <v>7075200</v>
      </c>
      <c r="G33" s="13">
        <f>E33-F33</f>
        <v>24800</v>
      </c>
      <c r="H33" s="13"/>
    </row>
    <row r="34" spans="2:8" ht="14.25">
      <c r="B34" s="35"/>
      <c r="C34" s="35"/>
      <c r="D34" s="11" t="s">
        <v>133</v>
      </c>
      <c r="E34" s="13"/>
      <c r="F34" s="13"/>
      <c r="G34" s="13">
        <f>E34-F34</f>
        <v>0</v>
      </c>
      <c r="H34" s="13"/>
    </row>
    <row r="35" spans="2:8" ht="14.25">
      <c r="B35" s="35"/>
      <c r="C35" s="35"/>
      <c r="D35" s="11" t="s">
        <v>132</v>
      </c>
      <c r="E35" s="13">
        <v>14000000</v>
      </c>
      <c r="F35" s="13">
        <v>13843200</v>
      </c>
      <c r="G35" s="13">
        <f>E35-F35</f>
        <v>156800</v>
      </c>
      <c r="H35" s="13"/>
    </row>
    <row r="36" spans="2:8" ht="14.25">
      <c r="B36" s="35"/>
      <c r="C36" s="35"/>
      <c r="D36" s="11" t="s">
        <v>131</v>
      </c>
      <c r="E36" s="13">
        <v>2550000</v>
      </c>
      <c r="F36" s="13">
        <v>2686431</v>
      </c>
      <c r="G36" s="13">
        <f>E36-F36</f>
        <v>-136431</v>
      </c>
      <c r="H36" s="13"/>
    </row>
    <row r="37" spans="2:8" ht="14.25">
      <c r="B37" s="35"/>
      <c r="C37" s="35"/>
      <c r="D37" s="11" t="s">
        <v>130</v>
      </c>
      <c r="E37" s="13">
        <f>+E38+E39+E40+E41</f>
        <v>1250000</v>
      </c>
      <c r="F37" s="13">
        <f>+F38+F39+F40+F41</f>
        <v>606000</v>
      </c>
      <c r="G37" s="13">
        <f>E37-F37</f>
        <v>644000</v>
      </c>
      <c r="H37" s="13"/>
    </row>
    <row r="38" spans="2:8" ht="14.25">
      <c r="B38" s="35"/>
      <c r="C38" s="35"/>
      <c r="D38" s="11" t="s">
        <v>129</v>
      </c>
      <c r="E38" s="13">
        <v>1250000</v>
      </c>
      <c r="F38" s="13">
        <v>606000</v>
      </c>
      <c r="G38" s="13">
        <f>E38-F38</f>
        <v>644000</v>
      </c>
      <c r="H38" s="13"/>
    </row>
    <row r="39" spans="2:8" ht="14.25">
      <c r="B39" s="35"/>
      <c r="C39" s="35"/>
      <c r="D39" s="11" t="s">
        <v>128</v>
      </c>
      <c r="E39" s="13"/>
      <c r="F39" s="13"/>
      <c r="G39" s="13">
        <f>E39-F39</f>
        <v>0</v>
      </c>
      <c r="H39" s="13"/>
    </row>
    <row r="40" spans="2:8" ht="14.25">
      <c r="B40" s="35"/>
      <c r="C40" s="35"/>
      <c r="D40" s="11" t="s">
        <v>127</v>
      </c>
      <c r="E40" s="13"/>
      <c r="F40" s="13"/>
      <c r="G40" s="13">
        <f>E40-F40</f>
        <v>0</v>
      </c>
      <c r="H40" s="13"/>
    </row>
    <row r="41" spans="2:8" ht="14.25">
      <c r="B41" s="35"/>
      <c r="C41" s="35"/>
      <c r="D41" s="11" t="s">
        <v>126</v>
      </c>
      <c r="E41" s="13"/>
      <c r="F41" s="13"/>
      <c r="G41" s="13">
        <f>E41-F41</f>
        <v>0</v>
      </c>
      <c r="H41" s="13"/>
    </row>
    <row r="42" spans="2:8" ht="14.25">
      <c r="B42" s="35"/>
      <c r="C42" s="35"/>
      <c r="D42" s="11" t="s">
        <v>12</v>
      </c>
      <c r="E42" s="13"/>
      <c r="F42" s="13"/>
      <c r="G42" s="13">
        <f>E42-F42</f>
        <v>0</v>
      </c>
      <c r="H42" s="13"/>
    </row>
    <row r="43" spans="2:8" ht="14.25">
      <c r="B43" s="35"/>
      <c r="C43" s="35"/>
      <c r="D43" s="11" t="s">
        <v>13</v>
      </c>
      <c r="E43" s="13"/>
      <c r="F43" s="13"/>
      <c r="G43" s="13">
        <f>E43-F43</f>
        <v>0</v>
      </c>
      <c r="H43" s="13"/>
    </row>
    <row r="44" spans="2:8" ht="14.25">
      <c r="B44" s="35"/>
      <c r="C44" s="35"/>
      <c r="D44" s="11" t="s">
        <v>14</v>
      </c>
      <c r="E44" s="13">
        <v>1000</v>
      </c>
      <c r="F44" s="13">
        <v>2060</v>
      </c>
      <c r="G44" s="13">
        <f>E44-F44</f>
        <v>-1060</v>
      </c>
      <c r="H44" s="13"/>
    </row>
    <row r="45" spans="2:8" ht="14.25">
      <c r="B45" s="35"/>
      <c r="C45" s="35"/>
      <c r="D45" s="11" t="s">
        <v>15</v>
      </c>
      <c r="E45" s="13">
        <f>+E46+E47+E48</f>
        <v>500000</v>
      </c>
      <c r="F45" s="13">
        <f>+F46+F47+F48</f>
        <v>562600</v>
      </c>
      <c r="G45" s="13">
        <f>E45-F45</f>
        <v>-62600</v>
      </c>
      <c r="H45" s="13"/>
    </row>
    <row r="46" spans="2:8" ht="14.25">
      <c r="B46" s="35"/>
      <c r="C46" s="35"/>
      <c r="D46" s="11" t="s">
        <v>125</v>
      </c>
      <c r="E46" s="13"/>
      <c r="F46" s="13"/>
      <c r="G46" s="13">
        <f>E46-F46</f>
        <v>0</v>
      </c>
      <c r="H46" s="13"/>
    </row>
    <row r="47" spans="2:8" ht="14.25">
      <c r="B47" s="35"/>
      <c r="C47" s="35"/>
      <c r="D47" s="11" t="s">
        <v>124</v>
      </c>
      <c r="E47" s="13">
        <v>500000</v>
      </c>
      <c r="F47" s="13">
        <v>562600</v>
      </c>
      <c r="G47" s="13">
        <f>E47-F47</f>
        <v>-62600</v>
      </c>
      <c r="H47" s="13"/>
    </row>
    <row r="48" spans="2:8" ht="14.25">
      <c r="B48" s="35"/>
      <c r="C48" s="35"/>
      <c r="D48" s="11" t="s">
        <v>123</v>
      </c>
      <c r="E48" s="13"/>
      <c r="F48" s="13"/>
      <c r="G48" s="13">
        <f>E48-F48</f>
        <v>0</v>
      </c>
      <c r="H48" s="13"/>
    </row>
    <row r="49" spans="2:8" ht="14.25">
      <c r="B49" s="35"/>
      <c r="C49" s="36"/>
      <c r="D49" s="15" t="s">
        <v>16</v>
      </c>
      <c r="E49" s="17">
        <f>+E6+E42+E43+E44+E45</f>
        <v>89573000</v>
      </c>
      <c r="F49" s="17">
        <f>+F6+F42+F43+F44+F45</f>
        <v>87966488</v>
      </c>
      <c r="G49" s="17">
        <f>E49-F49</f>
        <v>1606512</v>
      </c>
      <c r="H49" s="17"/>
    </row>
    <row r="50" spans="2:8" ht="14.25">
      <c r="B50" s="35"/>
      <c r="C50" s="34" t="s">
        <v>17</v>
      </c>
      <c r="D50" s="11" t="s">
        <v>18</v>
      </c>
      <c r="E50" s="13">
        <f>+E51+E52+E53+E54+E55+E56+E57</f>
        <v>55160000</v>
      </c>
      <c r="F50" s="13">
        <f>+F51+F52+F53+F54+F55+F56+F57</f>
        <v>55460110</v>
      </c>
      <c r="G50" s="13">
        <f>E50-F50</f>
        <v>-300110</v>
      </c>
      <c r="H50" s="13"/>
    </row>
    <row r="51" spans="2:8" ht="14.25">
      <c r="B51" s="35"/>
      <c r="C51" s="35"/>
      <c r="D51" s="11" t="s">
        <v>122</v>
      </c>
      <c r="E51" s="13"/>
      <c r="F51" s="13"/>
      <c r="G51" s="13">
        <f>E51-F51</f>
        <v>0</v>
      </c>
      <c r="H51" s="13"/>
    </row>
    <row r="52" spans="2:8" ht="14.25">
      <c r="B52" s="35"/>
      <c r="C52" s="35"/>
      <c r="D52" s="11" t="s">
        <v>121</v>
      </c>
      <c r="E52" s="13">
        <v>23000000</v>
      </c>
      <c r="F52" s="13">
        <v>23590315</v>
      </c>
      <c r="G52" s="13">
        <f>E52-F52</f>
        <v>-590315</v>
      </c>
      <c r="H52" s="13"/>
    </row>
    <row r="53" spans="2:8" ht="14.25">
      <c r="B53" s="35"/>
      <c r="C53" s="35"/>
      <c r="D53" s="11" t="s">
        <v>120</v>
      </c>
      <c r="E53" s="13">
        <v>8400000</v>
      </c>
      <c r="F53" s="13">
        <v>6593669</v>
      </c>
      <c r="G53" s="13">
        <f>E53-F53</f>
        <v>1806331</v>
      </c>
      <c r="H53" s="13"/>
    </row>
    <row r="54" spans="2:8" ht="14.25">
      <c r="B54" s="35"/>
      <c r="C54" s="35"/>
      <c r="D54" s="11" t="s">
        <v>119</v>
      </c>
      <c r="E54" s="13">
        <v>19000000</v>
      </c>
      <c r="F54" s="13">
        <v>19627416</v>
      </c>
      <c r="G54" s="13">
        <f>E54-F54</f>
        <v>-627416</v>
      </c>
      <c r="H54" s="13"/>
    </row>
    <row r="55" spans="2:8" ht="14.25">
      <c r="B55" s="35"/>
      <c r="C55" s="35"/>
      <c r="D55" s="11" t="s">
        <v>118</v>
      </c>
      <c r="E55" s="13"/>
      <c r="F55" s="13"/>
      <c r="G55" s="13">
        <f>E55-F55</f>
        <v>0</v>
      </c>
      <c r="H55" s="13"/>
    </row>
    <row r="56" spans="2:8" ht="14.25">
      <c r="B56" s="35"/>
      <c r="C56" s="35"/>
      <c r="D56" s="11" t="s">
        <v>117</v>
      </c>
      <c r="E56" s="13">
        <v>160000</v>
      </c>
      <c r="F56" s="13">
        <v>134100</v>
      </c>
      <c r="G56" s="13">
        <f>E56-F56</f>
        <v>25900</v>
      </c>
      <c r="H56" s="13"/>
    </row>
    <row r="57" spans="2:8" ht="14.25">
      <c r="B57" s="35"/>
      <c r="C57" s="35"/>
      <c r="D57" s="11" t="s">
        <v>116</v>
      </c>
      <c r="E57" s="13">
        <v>4600000</v>
      </c>
      <c r="F57" s="13">
        <v>5514610</v>
      </c>
      <c r="G57" s="13">
        <f>E57-F57</f>
        <v>-914610</v>
      </c>
      <c r="H57" s="13"/>
    </row>
    <row r="58" spans="2:8" ht="14.25">
      <c r="B58" s="35"/>
      <c r="C58" s="35"/>
      <c r="D58" s="11" t="s">
        <v>19</v>
      </c>
      <c r="E58" s="13">
        <f>+E59+E60+E61+E62+E63+E64+E65+E66+E67+E68+E69+E70+E71+E72</f>
        <v>12689000</v>
      </c>
      <c r="F58" s="13">
        <f>+F59+F60+F61+F62+F63+F64+F65+F66+F67+F68+F69+F70+F71+F72</f>
        <v>12797126</v>
      </c>
      <c r="G58" s="13">
        <f>E58-F58</f>
        <v>-108126</v>
      </c>
      <c r="H58" s="13"/>
    </row>
    <row r="59" spans="2:8" ht="14.25">
      <c r="B59" s="35"/>
      <c r="C59" s="35"/>
      <c r="D59" s="11" t="s">
        <v>115</v>
      </c>
      <c r="E59" s="13">
        <v>7200000</v>
      </c>
      <c r="F59" s="13">
        <v>7012482</v>
      </c>
      <c r="G59" s="13">
        <f>E59-F59</f>
        <v>187518</v>
      </c>
      <c r="H59" s="13"/>
    </row>
    <row r="60" spans="2:8" ht="14.25">
      <c r="B60" s="35"/>
      <c r="C60" s="35"/>
      <c r="D60" s="11" t="s">
        <v>114</v>
      </c>
      <c r="E60" s="13"/>
      <c r="F60" s="13"/>
      <c r="G60" s="13">
        <f>E60-F60</f>
        <v>0</v>
      </c>
      <c r="H60" s="13"/>
    </row>
    <row r="61" spans="2:8" ht="14.25">
      <c r="B61" s="35"/>
      <c r="C61" s="35"/>
      <c r="D61" s="11" t="s">
        <v>113</v>
      </c>
      <c r="E61" s="13"/>
      <c r="F61" s="13"/>
      <c r="G61" s="13">
        <f>E61-F61</f>
        <v>0</v>
      </c>
      <c r="H61" s="13"/>
    </row>
    <row r="62" spans="2:8" ht="14.25">
      <c r="B62" s="35"/>
      <c r="C62" s="35"/>
      <c r="D62" s="11" t="s">
        <v>112</v>
      </c>
      <c r="E62" s="13">
        <v>6000</v>
      </c>
      <c r="F62" s="13">
        <v>4532</v>
      </c>
      <c r="G62" s="13">
        <f>E62-F62</f>
        <v>1468</v>
      </c>
      <c r="H62" s="13"/>
    </row>
    <row r="63" spans="2:8" ht="14.25">
      <c r="B63" s="35"/>
      <c r="C63" s="35"/>
      <c r="D63" s="11" t="s">
        <v>111</v>
      </c>
      <c r="E63" s="13"/>
      <c r="F63" s="13"/>
      <c r="G63" s="13">
        <f>E63-F63</f>
        <v>0</v>
      </c>
      <c r="H63" s="13"/>
    </row>
    <row r="64" spans="2:8" ht="14.25">
      <c r="B64" s="35"/>
      <c r="C64" s="35"/>
      <c r="D64" s="11" t="s">
        <v>110</v>
      </c>
      <c r="E64" s="13"/>
      <c r="F64" s="13"/>
      <c r="G64" s="13">
        <f>E64-F64</f>
        <v>0</v>
      </c>
      <c r="H64" s="13"/>
    </row>
    <row r="65" spans="2:8" ht="14.25">
      <c r="B65" s="35"/>
      <c r="C65" s="35"/>
      <c r="D65" s="11" t="s">
        <v>109</v>
      </c>
      <c r="E65" s="13">
        <v>730000</v>
      </c>
      <c r="F65" s="13">
        <v>625050</v>
      </c>
      <c r="G65" s="13">
        <f>E65-F65</f>
        <v>104950</v>
      </c>
      <c r="H65" s="13"/>
    </row>
    <row r="66" spans="2:8" ht="14.25">
      <c r="B66" s="35"/>
      <c r="C66" s="35"/>
      <c r="D66" s="11" t="s">
        <v>108</v>
      </c>
      <c r="E66" s="13">
        <v>1150000</v>
      </c>
      <c r="F66" s="13">
        <v>1146748</v>
      </c>
      <c r="G66" s="13">
        <f>E66-F66</f>
        <v>3252</v>
      </c>
      <c r="H66" s="13"/>
    </row>
    <row r="67" spans="2:8" ht="14.25">
      <c r="B67" s="35"/>
      <c r="C67" s="35"/>
      <c r="D67" s="11" t="s">
        <v>99</v>
      </c>
      <c r="E67" s="13">
        <v>2150000</v>
      </c>
      <c r="F67" s="13">
        <v>2539596</v>
      </c>
      <c r="G67" s="13">
        <f>E67-F67</f>
        <v>-389596</v>
      </c>
      <c r="H67" s="13"/>
    </row>
    <row r="68" spans="2:8" ht="14.25">
      <c r="B68" s="35"/>
      <c r="C68" s="35"/>
      <c r="D68" s="11" t="s">
        <v>107</v>
      </c>
      <c r="E68" s="13">
        <v>760000</v>
      </c>
      <c r="F68" s="13">
        <v>709459</v>
      </c>
      <c r="G68" s="13">
        <f>E68-F68</f>
        <v>50541</v>
      </c>
      <c r="H68" s="13"/>
    </row>
    <row r="69" spans="2:8" ht="14.25">
      <c r="B69" s="35"/>
      <c r="C69" s="35"/>
      <c r="D69" s="11" t="s">
        <v>91</v>
      </c>
      <c r="E69" s="13">
        <v>120000</v>
      </c>
      <c r="F69" s="13">
        <v>209610</v>
      </c>
      <c r="G69" s="13">
        <f>E69-F69</f>
        <v>-89610</v>
      </c>
      <c r="H69" s="13"/>
    </row>
    <row r="70" spans="2:8" ht="14.25">
      <c r="B70" s="35"/>
      <c r="C70" s="35"/>
      <c r="D70" s="11" t="s">
        <v>90</v>
      </c>
      <c r="E70" s="13">
        <v>285000</v>
      </c>
      <c r="F70" s="13">
        <v>241380</v>
      </c>
      <c r="G70" s="13">
        <f>E70-F70</f>
        <v>43620</v>
      </c>
      <c r="H70" s="13"/>
    </row>
    <row r="71" spans="2:8" ht="14.25">
      <c r="B71" s="35"/>
      <c r="C71" s="35"/>
      <c r="D71" s="11" t="s">
        <v>106</v>
      </c>
      <c r="E71" s="13">
        <v>260000</v>
      </c>
      <c r="F71" s="13">
        <v>284941</v>
      </c>
      <c r="G71" s="13">
        <f>E71-F71</f>
        <v>-24941</v>
      </c>
      <c r="H71" s="13"/>
    </row>
    <row r="72" spans="2:8" ht="14.25">
      <c r="B72" s="35"/>
      <c r="C72" s="35"/>
      <c r="D72" s="11" t="s">
        <v>83</v>
      </c>
      <c r="E72" s="13">
        <v>28000</v>
      </c>
      <c r="F72" s="13">
        <v>23328</v>
      </c>
      <c r="G72" s="13">
        <f>E72-F72</f>
        <v>4672</v>
      </c>
      <c r="H72" s="13"/>
    </row>
    <row r="73" spans="2:8" ht="14.25">
      <c r="B73" s="35"/>
      <c r="C73" s="35"/>
      <c r="D73" s="11" t="s">
        <v>20</v>
      </c>
      <c r="E73" s="13">
        <f>+E74+E75+E76+E77+E78+E79+E80+E81+E82+E83+E84+E85+E86+E87+E88+E89+E90+E91+E92+E93+E94+E95</f>
        <v>15556000</v>
      </c>
      <c r="F73" s="13">
        <f>+F74+F75+F76+F77+F78+F79+F80+F81+F82+F83+F84+F85+F86+F87+F88+F89+F90+F91+F92+F93+F94+F95</f>
        <v>15742288</v>
      </c>
      <c r="G73" s="13">
        <f>E73-F73</f>
        <v>-186288</v>
      </c>
      <c r="H73" s="13"/>
    </row>
    <row r="74" spans="2:8" ht="14.25">
      <c r="B74" s="35"/>
      <c r="C74" s="35"/>
      <c r="D74" s="11" t="s">
        <v>105</v>
      </c>
      <c r="E74" s="13">
        <v>410000</v>
      </c>
      <c r="F74" s="13">
        <v>506730</v>
      </c>
      <c r="G74" s="13">
        <f>E74-F74</f>
        <v>-96730</v>
      </c>
      <c r="H74" s="13"/>
    </row>
    <row r="75" spans="2:8" ht="14.25">
      <c r="B75" s="35"/>
      <c r="C75" s="35"/>
      <c r="D75" s="11" t="s">
        <v>104</v>
      </c>
      <c r="E75" s="13">
        <v>60000</v>
      </c>
      <c r="F75" s="13">
        <v>60076</v>
      </c>
      <c r="G75" s="13">
        <f>E75-F75</f>
        <v>-76</v>
      </c>
      <c r="H75" s="13"/>
    </row>
    <row r="76" spans="2:8" ht="14.25">
      <c r="B76" s="35"/>
      <c r="C76" s="35"/>
      <c r="D76" s="11" t="s">
        <v>103</v>
      </c>
      <c r="E76" s="13">
        <v>2000</v>
      </c>
      <c r="F76" s="13">
        <v>7040</v>
      </c>
      <c r="G76" s="13">
        <f>E76-F76</f>
        <v>-5040</v>
      </c>
      <c r="H76" s="13"/>
    </row>
    <row r="77" spans="2:8" ht="14.25">
      <c r="B77" s="35"/>
      <c r="C77" s="35"/>
      <c r="D77" s="11" t="s">
        <v>102</v>
      </c>
      <c r="E77" s="13">
        <v>570000</v>
      </c>
      <c r="F77" s="13">
        <v>531438</v>
      </c>
      <c r="G77" s="13">
        <f>E77-F77</f>
        <v>38562</v>
      </c>
      <c r="H77" s="13"/>
    </row>
    <row r="78" spans="2:8" ht="14.25">
      <c r="B78" s="35"/>
      <c r="C78" s="35"/>
      <c r="D78" s="11" t="s">
        <v>101</v>
      </c>
      <c r="E78" s="13">
        <v>100000</v>
      </c>
      <c r="F78" s="13">
        <v>110737</v>
      </c>
      <c r="G78" s="13">
        <f>E78-F78</f>
        <v>-10737</v>
      </c>
      <c r="H78" s="13"/>
    </row>
    <row r="79" spans="2:8" ht="14.25">
      <c r="B79" s="35"/>
      <c r="C79" s="35"/>
      <c r="D79" s="11" t="s">
        <v>100</v>
      </c>
      <c r="E79" s="13">
        <v>105000</v>
      </c>
      <c r="F79" s="13">
        <v>118694</v>
      </c>
      <c r="G79" s="13">
        <f>E79-F79</f>
        <v>-13694</v>
      </c>
      <c r="H79" s="13"/>
    </row>
    <row r="80" spans="2:8" ht="14.25">
      <c r="B80" s="35"/>
      <c r="C80" s="35"/>
      <c r="D80" s="11" t="s">
        <v>99</v>
      </c>
      <c r="E80" s="13"/>
      <c r="F80" s="13"/>
      <c r="G80" s="13">
        <f>E80-F80</f>
        <v>0</v>
      </c>
      <c r="H80" s="13"/>
    </row>
    <row r="81" spans="2:8" ht="14.25">
      <c r="B81" s="35"/>
      <c r="C81" s="35"/>
      <c r="D81" s="11" t="s">
        <v>98</v>
      </c>
      <c r="E81" s="13"/>
      <c r="F81" s="13"/>
      <c r="G81" s="13">
        <f>E81-F81</f>
        <v>0</v>
      </c>
      <c r="H81" s="13"/>
    </row>
    <row r="82" spans="2:8" ht="14.25">
      <c r="B82" s="35"/>
      <c r="C82" s="35"/>
      <c r="D82" s="11" t="s">
        <v>97</v>
      </c>
      <c r="E82" s="13">
        <v>60000</v>
      </c>
      <c r="F82" s="13">
        <v>66636</v>
      </c>
      <c r="G82" s="13">
        <f>E82-F82</f>
        <v>-6636</v>
      </c>
      <c r="H82" s="13"/>
    </row>
    <row r="83" spans="2:8" ht="14.25">
      <c r="B83" s="35"/>
      <c r="C83" s="35"/>
      <c r="D83" s="11" t="s">
        <v>96</v>
      </c>
      <c r="E83" s="13">
        <v>360000</v>
      </c>
      <c r="F83" s="13">
        <v>344689</v>
      </c>
      <c r="G83" s="13">
        <f>E83-F83</f>
        <v>15311</v>
      </c>
      <c r="H83" s="13"/>
    </row>
    <row r="84" spans="2:8" ht="14.25">
      <c r="B84" s="35"/>
      <c r="C84" s="35"/>
      <c r="D84" s="11" t="s">
        <v>95</v>
      </c>
      <c r="E84" s="13">
        <v>40000</v>
      </c>
      <c r="F84" s="13">
        <v>38996</v>
      </c>
      <c r="G84" s="13">
        <f>E84-F84</f>
        <v>1004</v>
      </c>
      <c r="H84" s="13"/>
    </row>
    <row r="85" spans="2:8" ht="14.25">
      <c r="B85" s="35"/>
      <c r="C85" s="35"/>
      <c r="D85" s="11" t="s">
        <v>94</v>
      </c>
      <c r="E85" s="13">
        <v>7000</v>
      </c>
      <c r="F85" s="13">
        <v>7400</v>
      </c>
      <c r="G85" s="13">
        <f>E85-F85</f>
        <v>-400</v>
      </c>
      <c r="H85" s="13"/>
    </row>
    <row r="86" spans="2:8" ht="14.25">
      <c r="B86" s="35"/>
      <c r="C86" s="35"/>
      <c r="D86" s="11" t="s">
        <v>93</v>
      </c>
      <c r="E86" s="13">
        <v>1910000</v>
      </c>
      <c r="F86" s="13">
        <v>1956000</v>
      </c>
      <c r="G86" s="13">
        <f>E86-F86</f>
        <v>-46000</v>
      </c>
      <c r="H86" s="13"/>
    </row>
    <row r="87" spans="2:8" ht="14.25">
      <c r="B87" s="35"/>
      <c r="C87" s="35"/>
      <c r="D87" s="11" t="s">
        <v>92</v>
      </c>
      <c r="E87" s="13">
        <v>130000</v>
      </c>
      <c r="F87" s="13">
        <v>126935</v>
      </c>
      <c r="G87" s="13">
        <f>E87-F87</f>
        <v>3065</v>
      </c>
      <c r="H87" s="13"/>
    </row>
    <row r="88" spans="2:8" ht="14.25">
      <c r="B88" s="35"/>
      <c r="C88" s="35"/>
      <c r="D88" s="11" t="s">
        <v>91</v>
      </c>
      <c r="E88" s="13">
        <v>125000</v>
      </c>
      <c r="F88" s="13">
        <v>150710</v>
      </c>
      <c r="G88" s="13">
        <f>E88-F88</f>
        <v>-25710</v>
      </c>
      <c r="H88" s="13"/>
    </row>
    <row r="89" spans="2:8" ht="14.25">
      <c r="B89" s="35"/>
      <c r="C89" s="35"/>
      <c r="D89" s="11" t="s">
        <v>90</v>
      </c>
      <c r="E89" s="13">
        <v>490000</v>
      </c>
      <c r="F89" s="13">
        <v>493387</v>
      </c>
      <c r="G89" s="13">
        <f>E89-F89</f>
        <v>-3387</v>
      </c>
      <c r="H89" s="13"/>
    </row>
    <row r="90" spans="2:8" ht="14.25">
      <c r="B90" s="35"/>
      <c r="C90" s="35"/>
      <c r="D90" s="11" t="s">
        <v>89</v>
      </c>
      <c r="E90" s="13">
        <v>10560000</v>
      </c>
      <c r="F90" s="13">
        <v>10560000</v>
      </c>
      <c r="G90" s="13">
        <f>E90-F90</f>
        <v>0</v>
      </c>
      <c r="H90" s="13"/>
    </row>
    <row r="91" spans="2:8" ht="14.25">
      <c r="B91" s="35"/>
      <c r="C91" s="35"/>
      <c r="D91" s="11" t="s">
        <v>88</v>
      </c>
      <c r="E91" s="13">
        <v>120000</v>
      </c>
      <c r="F91" s="13">
        <v>128000</v>
      </c>
      <c r="G91" s="13">
        <f>E91-F91</f>
        <v>-8000</v>
      </c>
      <c r="H91" s="13"/>
    </row>
    <row r="92" spans="2:8" ht="14.25">
      <c r="B92" s="35"/>
      <c r="C92" s="35"/>
      <c r="D92" s="11" t="s">
        <v>87</v>
      </c>
      <c r="E92" s="13">
        <v>400000</v>
      </c>
      <c r="F92" s="13">
        <v>433980</v>
      </c>
      <c r="G92" s="13">
        <f>E92-F92</f>
        <v>-33980</v>
      </c>
      <c r="H92" s="13"/>
    </row>
    <row r="93" spans="2:8" ht="14.25">
      <c r="B93" s="35"/>
      <c r="C93" s="35"/>
      <c r="D93" s="11" t="s">
        <v>86</v>
      </c>
      <c r="E93" s="13">
        <v>50000</v>
      </c>
      <c r="F93" s="13">
        <v>49340</v>
      </c>
      <c r="G93" s="13">
        <f>E93-F93</f>
        <v>660</v>
      </c>
      <c r="H93" s="13"/>
    </row>
    <row r="94" spans="2:8" ht="14.25">
      <c r="B94" s="35"/>
      <c r="C94" s="35"/>
      <c r="D94" s="11" t="s">
        <v>85</v>
      </c>
      <c r="E94" s="13">
        <v>57000</v>
      </c>
      <c r="F94" s="13">
        <v>51500</v>
      </c>
      <c r="G94" s="13">
        <f>E94-F94</f>
        <v>5500</v>
      </c>
      <c r="H94" s="13"/>
    </row>
    <row r="95" spans="2:8" ht="14.25">
      <c r="B95" s="35"/>
      <c r="C95" s="35"/>
      <c r="D95" s="11" t="s">
        <v>83</v>
      </c>
      <c r="E95" s="13"/>
      <c r="F95" s="13"/>
      <c r="G95" s="13">
        <f>E95-F95</f>
        <v>0</v>
      </c>
      <c r="H95" s="13"/>
    </row>
    <row r="96" spans="2:8" ht="14.25">
      <c r="B96" s="35"/>
      <c r="C96" s="35"/>
      <c r="D96" s="11" t="s">
        <v>21</v>
      </c>
      <c r="E96" s="13"/>
      <c r="F96" s="13"/>
      <c r="G96" s="13">
        <f>E96-F96</f>
        <v>0</v>
      </c>
      <c r="H96" s="13"/>
    </row>
    <row r="97" spans="2:8" ht="14.25">
      <c r="B97" s="35"/>
      <c r="C97" s="35"/>
      <c r="D97" s="11" t="s">
        <v>22</v>
      </c>
      <c r="E97" s="13"/>
      <c r="F97" s="13"/>
      <c r="G97" s="13">
        <f>E97-F97</f>
        <v>0</v>
      </c>
      <c r="H97" s="13"/>
    </row>
    <row r="98" spans="2:8" ht="14.25">
      <c r="B98" s="35"/>
      <c r="C98" s="35"/>
      <c r="D98" s="11" t="s">
        <v>23</v>
      </c>
      <c r="E98" s="13">
        <f>+E99+E100</f>
        <v>1050000</v>
      </c>
      <c r="F98" s="13">
        <f>+F99+F100</f>
        <v>1102440</v>
      </c>
      <c r="G98" s="13">
        <f>E98-F98</f>
        <v>-52440</v>
      </c>
      <c r="H98" s="13"/>
    </row>
    <row r="99" spans="2:8" ht="14.25">
      <c r="B99" s="35"/>
      <c r="C99" s="35"/>
      <c r="D99" s="11" t="s">
        <v>84</v>
      </c>
      <c r="E99" s="13">
        <v>1050000</v>
      </c>
      <c r="F99" s="13">
        <v>1102440</v>
      </c>
      <c r="G99" s="13">
        <f>E99-F99</f>
        <v>-52440</v>
      </c>
      <c r="H99" s="13"/>
    </row>
    <row r="100" spans="2:8" ht="14.25">
      <c r="B100" s="35"/>
      <c r="C100" s="35"/>
      <c r="D100" s="11" t="s">
        <v>83</v>
      </c>
      <c r="E100" s="13"/>
      <c r="F100" s="13"/>
      <c r="G100" s="13">
        <f>E100-F100</f>
        <v>0</v>
      </c>
      <c r="H100" s="13"/>
    </row>
    <row r="101" spans="2:8" ht="14.25">
      <c r="B101" s="35"/>
      <c r="C101" s="36"/>
      <c r="D101" s="15" t="s">
        <v>24</v>
      </c>
      <c r="E101" s="17">
        <f>+E50+E58+E73+E96+E97+E98</f>
        <v>84455000</v>
      </c>
      <c r="F101" s="17">
        <f>+F50+F58+F73+F96+F97+F98</f>
        <v>85101964</v>
      </c>
      <c r="G101" s="17">
        <f>E101-F101</f>
        <v>-646964</v>
      </c>
      <c r="H101" s="17"/>
    </row>
    <row r="102" spans="2:8" ht="14.25">
      <c r="B102" s="36"/>
      <c r="C102" s="18" t="s">
        <v>25</v>
      </c>
      <c r="D102" s="19"/>
      <c r="E102" s="20">
        <f xml:space="preserve"> +E49 - E101</f>
        <v>5118000</v>
      </c>
      <c r="F102" s="20">
        <f xml:space="preserve"> +F49 - F101</f>
        <v>2864524</v>
      </c>
      <c r="G102" s="20">
        <f>E102-F102</f>
        <v>2253476</v>
      </c>
      <c r="H102" s="20"/>
    </row>
    <row r="103" spans="2:8" ht="14.25">
      <c r="B103" s="34" t="s">
        <v>26</v>
      </c>
      <c r="C103" s="34" t="s">
        <v>10</v>
      </c>
      <c r="D103" s="11" t="s">
        <v>27</v>
      </c>
      <c r="E103" s="13">
        <f>+E104+E105</f>
        <v>0</v>
      </c>
      <c r="F103" s="13">
        <f>+F104+F105</f>
        <v>0</v>
      </c>
      <c r="G103" s="13">
        <f>E103-F103</f>
        <v>0</v>
      </c>
      <c r="H103" s="13"/>
    </row>
    <row r="104" spans="2:8" ht="14.25">
      <c r="B104" s="35"/>
      <c r="C104" s="35"/>
      <c r="D104" s="11" t="s">
        <v>82</v>
      </c>
      <c r="E104" s="13"/>
      <c r="F104" s="13"/>
      <c r="G104" s="13">
        <f>E104-F104</f>
        <v>0</v>
      </c>
      <c r="H104" s="13"/>
    </row>
    <row r="105" spans="2:8" ht="14.25">
      <c r="B105" s="35"/>
      <c r="C105" s="35"/>
      <c r="D105" s="11" t="s">
        <v>81</v>
      </c>
      <c r="E105" s="13"/>
      <c r="F105" s="13"/>
      <c r="G105" s="13">
        <f>E105-F105</f>
        <v>0</v>
      </c>
      <c r="H105" s="13"/>
    </row>
    <row r="106" spans="2:8" ht="14.25">
      <c r="B106" s="35"/>
      <c r="C106" s="35"/>
      <c r="D106" s="11" t="s">
        <v>28</v>
      </c>
      <c r="E106" s="13">
        <f>+E107+E108</f>
        <v>0</v>
      </c>
      <c r="F106" s="13">
        <f>+F107+F108</f>
        <v>0</v>
      </c>
      <c r="G106" s="13">
        <f>E106-F106</f>
        <v>0</v>
      </c>
      <c r="H106" s="13"/>
    </row>
    <row r="107" spans="2:8" ht="14.25">
      <c r="B107" s="35"/>
      <c r="C107" s="35"/>
      <c r="D107" s="11" t="s">
        <v>80</v>
      </c>
      <c r="E107" s="13"/>
      <c r="F107" s="13"/>
      <c r="G107" s="13">
        <f>E107-F107</f>
        <v>0</v>
      </c>
      <c r="H107" s="13"/>
    </row>
    <row r="108" spans="2:8" ht="14.25">
      <c r="B108" s="35"/>
      <c r="C108" s="35"/>
      <c r="D108" s="11" t="s">
        <v>79</v>
      </c>
      <c r="E108" s="13"/>
      <c r="F108" s="13"/>
      <c r="G108" s="13">
        <f>E108-F108</f>
        <v>0</v>
      </c>
      <c r="H108" s="13"/>
    </row>
    <row r="109" spans="2:8" ht="14.25">
      <c r="B109" s="35"/>
      <c r="C109" s="35"/>
      <c r="D109" s="11" t="s">
        <v>29</v>
      </c>
      <c r="E109" s="13"/>
      <c r="F109" s="13"/>
      <c r="G109" s="13">
        <f>E109-F109</f>
        <v>0</v>
      </c>
      <c r="H109" s="13"/>
    </row>
    <row r="110" spans="2:8" ht="14.25">
      <c r="B110" s="35"/>
      <c r="C110" s="35"/>
      <c r="D110" s="11" t="s">
        <v>30</v>
      </c>
      <c r="E110" s="13">
        <f>+E111+E112</f>
        <v>0</v>
      </c>
      <c r="F110" s="13">
        <f>+F111+F112</f>
        <v>0</v>
      </c>
      <c r="G110" s="13">
        <f>E110-F110</f>
        <v>0</v>
      </c>
      <c r="H110" s="13"/>
    </row>
    <row r="111" spans="2:8" ht="14.25">
      <c r="B111" s="35"/>
      <c r="C111" s="35"/>
      <c r="D111" s="11" t="s">
        <v>78</v>
      </c>
      <c r="E111" s="13"/>
      <c r="F111" s="13"/>
      <c r="G111" s="13">
        <f>E111-F111</f>
        <v>0</v>
      </c>
      <c r="H111" s="13"/>
    </row>
    <row r="112" spans="2:8" ht="14.25">
      <c r="B112" s="35"/>
      <c r="C112" s="35"/>
      <c r="D112" s="11" t="s">
        <v>77</v>
      </c>
      <c r="E112" s="13"/>
      <c r="F112" s="13"/>
      <c r="G112" s="13">
        <f>E112-F112</f>
        <v>0</v>
      </c>
      <c r="H112" s="13"/>
    </row>
    <row r="113" spans="2:8" ht="14.25">
      <c r="B113" s="35"/>
      <c r="C113" s="35"/>
      <c r="D113" s="11" t="s">
        <v>31</v>
      </c>
      <c r="E113" s="13"/>
      <c r="F113" s="13"/>
      <c r="G113" s="13">
        <f>E113-F113</f>
        <v>0</v>
      </c>
      <c r="H113" s="13"/>
    </row>
    <row r="114" spans="2:8" ht="14.25">
      <c r="B114" s="35"/>
      <c r="C114" s="36"/>
      <c r="D114" s="15" t="s">
        <v>32</v>
      </c>
      <c r="E114" s="17">
        <f>+E103+E106+E109+E110+E113</f>
        <v>0</v>
      </c>
      <c r="F114" s="17">
        <f>+F103+F106+F109+F110+F113</f>
        <v>0</v>
      </c>
      <c r="G114" s="17">
        <f>E114-F114</f>
        <v>0</v>
      </c>
      <c r="H114" s="17"/>
    </row>
    <row r="115" spans="2:8" ht="14.25">
      <c r="B115" s="35"/>
      <c r="C115" s="34" t="s">
        <v>17</v>
      </c>
      <c r="D115" s="11" t="s">
        <v>33</v>
      </c>
      <c r="E115" s="13"/>
      <c r="F115" s="13"/>
      <c r="G115" s="13">
        <f>E115-F115</f>
        <v>0</v>
      </c>
      <c r="H115" s="13"/>
    </row>
    <row r="116" spans="2:8" ht="14.25">
      <c r="B116" s="35"/>
      <c r="C116" s="35"/>
      <c r="D116" s="11" t="s">
        <v>34</v>
      </c>
      <c r="E116" s="13">
        <f>+E117+E118+E119</f>
        <v>2646000</v>
      </c>
      <c r="F116" s="13">
        <f>+F117+F118+F119</f>
        <v>2645923</v>
      </c>
      <c r="G116" s="13">
        <f>E116-F116</f>
        <v>77</v>
      </c>
      <c r="H116" s="13"/>
    </row>
    <row r="117" spans="2:8" ht="14.25">
      <c r="B117" s="35"/>
      <c r="C117" s="35"/>
      <c r="D117" s="11" t="s">
        <v>76</v>
      </c>
      <c r="E117" s="13"/>
      <c r="F117" s="13"/>
      <c r="G117" s="13">
        <f>E117-F117</f>
        <v>0</v>
      </c>
      <c r="H117" s="13"/>
    </row>
    <row r="118" spans="2:8" ht="14.25">
      <c r="B118" s="35"/>
      <c r="C118" s="35"/>
      <c r="D118" s="11" t="s">
        <v>75</v>
      </c>
      <c r="E118" s="13">
        <v>2045000</v>
      </c>
      <c r="F118" s="13">
        <v>2045443</v>
      </c>
      <c r="G118" s="13">
        <f>E118-F118</f>
        <v>-443</v>
      </c>
      <c r="H118" s="13"/>
    </row>
    <row r="119" spans="2:8" ht="14.25">
      <c r="B119" s="35"/>
      <c r="C119" s="35"/>
      <c r="D119" s="11" t="s">
        <v>74</v>
      </c>
      <c r="E119" s="13">
        <v>601000</v>
      </c>
      <c r="F119" s="13">
        <v>600480</v>
      </c>
      <c r="G119" s="13">
        <f>E119-F119</f>
        <v>520</v>
      </c>
      <c r="H119" s="13"/>
    </row>
    <row r="120" spans="2:8" ht="14.25">
      <c r="B120" s="35"/>
      <c r="C120" s="35"/>
      <c r="D120" s="11" t="s">
        <v>35</v>
      </c>
      <c r="E120" s="13"/>
      <c r="F120" s="13"/>
      <c r="G120" s="13">
        <f>E120-F120</f>
        <v>0</v>
      </c>
      <c r="H120" s="13"/>
    </row>
    <row r="121" spans="2:8" ht="14.25">
      <c r="B121" s="35"/>
      <c r="C121" s="35"/>
      <c r="D121" s="11" t="s">
        <v>36</v>
      </c>
      <c r="E121" s="13"/>
      <c r="F121" s="13"/>
      <c r="G121" s="13">
        <f>E121-F121</f>
        <v>0</v>
      </c>
      <c r="H121" s="13"/>
    </row>
    <row r="122" spans="2:8" ht="14.25">
      <c r="B122" s="35"/>
      <c r="C122" s="35"/>
      <c r="D122" s="11" t="s">
        <v>37</v>
      </c>
      <c r="E122" s="13"/>
      <c r="F122" s="13"/>
      <c r="G122" s="13">
        <f>E122-F122</f>
        <v>0</v>
      </c>
      <c r="H122" s="13"/>
    </row>
    <row r="123" spans="2:8" ht="14.25">
      <c r="B123" s="35"/>
      <c r="C123" s="36"/>
      <c r="D123" s="15" t="s">
        <v>38</v>
      </c>
      <c r="E123" s="17">
        <f>+E115+E116+E120+E121+E122</f>
        <v>2646000</v>
      </c>
      <c r="F123" s="17">
        <f>+F115+F116+F120+F121+F122</f>
        <v>2645923</v>
      </c>
      <c r="G123" s="17">
        <f>E123-F123</f>
        <v>77</v>
      </c>
      <c r="H123" s="17"/>
    </row>
    <row r="124" spans="2:8" ht="14.25">
      <c r="B124" s="36"/>
      <c r="C124" s="21" t="s">
        <v>39</v>
      </c>
      <c r="D124" s="19"/>
      <c r="E124" s="20">
        <f xml:space="preserve"> +E114 - E123</f>
        <v>-2646000</v>
      </c>
      <c r="F124" s="20">
        <f xml:space="preserve"> +F114 - F123</f>
        <v>-2645923</v>
      </c>
      <c r="G124" s="20">
        <f>E124-F124</f>
        <v>-77</v>
      </c>
      <c r="H124" s="20"/>
    </row>
    <row r="125" spans="2:8" ht="14.25">
      <c r="B125" s="34" t="s">
        <v>40</v>
      </c>
      <c r="C125" s="34" t="s">
        <v>10</v>
      </c>
      <c r="D125" s="11" t="s">
        <v>41</v>
      </c>
      <c r="E125" s="13">
        <f>+E126</f>
        <v>0</v>
      </c>
      <c r="F125" s="13">
        <f>+F126</f>
        <v>0</v>
      </c>
      <c r="G125" s="13">
        <f>E125-F125</f>
        <v>0</v>
      </c>
      <c r="H125" s="13"/>
    </row>
    <row r="126" spans="2:8" ht="14.25">
      <c r="B126" s="35"/>
      <c r="C126" s="35"/>
      <c r="D126" s="11" t="s">
        <v>73</v>
      </c>
      <c r="E126" s="13"/>
      <c r="F126" s="13"/>
      <c r="G126" s="13">
        <f>E126-F126</f>
        <v>0</v>
      </c>
      <c r="H126" s="13"/>
    </row>
    <row r="127" spans="2:8" ht="14.25">
      <c r="B127" s="35"/>
      <c r="C127" s="35"/>
      <c r="D127" s="11" t="s">
        <v>42</v>
      </c>
      <c r="E127" s="13"/>
      <c r="F127" s="13"/>
      <c r="G127" s="13">
        <f>E127-F127</f>
        <v>0</v>
      </c>
      <c r="H127" s="13"/>
    </row>
    <row r="128" spans="2:8" ht="14.25">
      <c r="B128" s="35"/>
      <c r="C128" s="36"/>
      <c r="D128" s="15" t="s">
        <v>43</v>
      </c>
      <c r="E128" s="17">
        <f>+E125+E127</f>
        <v>0</v>
      </c>
      <c r="F128" s="17">
        <f>+F125+F127</f>
        <v>0</v>
      </c>
      <c r="G128" s="17">
        <f>E128-F128</f>
        <v>0</v>
      </c>
      <c r="H128" s="17"/>
    </row>
    <row r="129" spans="2:8" ht="14.25">
      <c r="B129" s="35"/>
      <c r="C129" s="34" t="s">
        <v>17</v>
      </c>
      <c r="D129" s="11" t="s">
        <v>44</v>
      </c>
      <c r="E129" s="13">
        <f>+E130+E131</f>
        <v>410000</v>
      </c>
      <c r="F129" s="13">
        <f>+F130+F131</f>
        <v>411240</v>
      </c>
      <c r="G129" s="13">
        <f>E129-F129</f>
        <v>-1240</v>
      </c>
      <c r="H129" s="13"/>
    </row>
    <row r="130" spans="2:8" ht="14.25">
      <c r="B130" s="35"/>
      <c r="C130" s="35"/>
      <c r="D130" s="11" t="s">
        <v>72</v>
      </c>
      <c r="E130" s="13">
        <v>410000</v>
      </c>
      <c r="F130" s="13">
        <v>411240</v>
      </c>
      <c r="G130" s="13">
        <f>E130-F130</f>
        <v>-1240</v>
      </c>
      <c r="H130" s="13"/>
    </row>
    <row r="131" spans="2:8" ht="14.25">
      <c r="B131" s="35"/>
      <c r="C131" s="35"/>
      <c r="D131" s="11" t="s">
        <v>71</v>
      </c>
      <c r="E131" s="13"/>
      <c r="F131" s="13"/>
      <c r="G131" s="13">
        <f>E131-F131</f>
        <v>0</v>
      </c>
      <c r="H131" s="13"/>
    </row>
    <row r="132" spans="2:8" ht="14.25">
      <c r="B132" s="35"/>
      <c r="C132" s="35"/>
      <c r="D132" s="22" t="s">
        <v>45</v>
      </c>
      <c r="E132" s="23"/>
      <c r="F132" s="23"/>
      <c r="G132" s="23">
        <f>E132-F132</f>
        <v>0</v>
      </c>
      <c r="H132" s="23"/>
    </row>
    <row r="133" spans="2:8" ht="14.25">
      <c r="B133" s="35"/>
      <c r="C133" s="36"/>
      <c r="D133" s="24" t="s">
        <v>46</v>
      </c>
      <c r="E133" s="25">
        <f>+E129+E132</f>
        <v>410000</v>
      </c>
      <c r="F133" s="25">
        <f>+F129+F132</f>
        <v>411240</v>
      </c>
      <c r="G133" s="25">
        <f>E133-F133</f>
        <v>-1240</v>
      </c>
      <c r="H133" s="25"/>
    </row>
    <row r="134" spans="2:8" ht="14.25">
      <c r="B134" s="36"/>
      <c r="C134" s="21" t="s">
        <v>47</v>
      </c>
      <c r="D134" s="19"/>
      <c r="E134" s="20">
        <f xml:space="preserve"> +E128 - E133</f>
        <v>-410000</v>
      </c>
      <c r="F134" s="20">
        <f xml:space="preserve"> +F128 - F133</f>
        <v>-411240</v>
      </c>
      <c r="G134" s="20">
        <f>E134-F134</f>
        <v>1240</v>
      </c>
      <c r="H134" s="20"/>
    </row>
    <row r="135" spans="2:8" ht="14.25">
      <c r="B135" s="26" t="s">
        <v>48</v>
      </c>
      <c r="C135" s="27"/>
      <c r="D135" s="28"/>
      <c r="E135" s="29"/>
      <c r="F135" s="29"/>
      <c r="G135" s="29">
        <f>E135 + E136</f>
        <v>0</v>
      </c>
      <c r="H135" s="29"/>
    </row>
    <row r="136" spans="2:8" ht="14.25">
      <c r="B136" s="30"/>
      <c r="C136" s="31"/>
      <c r="D136" s="32"/>
      <c r="E136" s="33"/>
      <c r="F136" s="33"/>
      <c r="G136" s="33"/>
      <c r="H136" s="33"/>
    </row>
    <row r="137" spans="2:8" ht="14.25">
      <c r="B137" s="21" t="s">
        <v>49</v>
      </c>
      <c r="C137" s="18"/>
      <c r="D137" s="19"/>
      <c r="E137" s="20">
        <f xml:space="preserve"> +E102 +E124 +E134 - (E135 + E136)</f>
        <v>2062000</v>
      </c>
      <c r="F137" s="20">
        <f xml:space="preserve"> +F102 +F124 +F134 - (F135 + F136)</f>
        <v>-192639</v>
      </c>
      <c r="G137" s="20">
        <f>E137-F137</f>
        <v>2254639</v>
      </c>
      <c r="H137" s="20"/>
    </row>
    <row r="138" spans="2:8" ht="14.25">
      <c r="B138" s="21" t="s">
        <v>50</v>
      </c>
      <c r="C138" s="18"/>
      <c r="D138" s="19"/>
      <c r="E138" s="20">
        <v>29997216</v>
      </c>
      <c r="F138" s="20">
        <v>29997216</v>
      </c>
      <c r="G138" s="20">
        <f>E138-F138</f>
        <v>0</v>
      </c>
      <c r="H138" s="20"/>
    </row>
    <row r="139" spans="2:8" ht="14.25">
      <c r="B139" s="21" t="s">
        <v>51</v>
      </c>
      <c r="C139" s="18"/>
      <c r="D139" s="19"/>
      <c r="E139" s="20">
        <f xml:space="preserve"> +E137 +E138</f>
        <v>32059216</v>
      </c>
      <c r="F139" s="20">
        <f xml:space="preserve"> +F137 +F138</f>
        <v>29804577</v>
      </c>
      <c r="G139" s="20">
        <f>E139-F139</f>
        <v>2254639</v>
      </c>
      <c r="H139" s="20"/>
    </row>
  </sheetData>
  <mergeCells count="12">
    <mergeCell ref="B103:B124"/>
    <mergeCell ref="C103:C114"/>
    <mergeCell ref="C115:C123"/>
    <mergeCell ref="B125:B134"/>
    <mergeCell ref="C125:C128"/>
    <mergeCell ref="C129:C133"/>
    <mergeCell ref="B2:H2"/>
    <mergeCell ref="B3:H3"/>
    <mergeCell ref="B5:D5"/>
    <mergeCell ref="B6:B102"/>
    <mergeCell ref="C6:C49"/>
    <mergeCell ref="C50:C101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第一号第一様式</vt:lpstr>
      <vt:lpstr>第一号第二様式</vt:lpstr>
      <vt:lpstr>社会福祉事業</vt:lpstr>
      <vt:lpstr>栄光の杜</vt:lpstr>
      <vt:lpstr>ともだ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栄光の杜</dc:creator>
  <cp:lastModifiedBy>栄光の杜</cp:lastModifiedBy>
  <dcterms:created xsi:type="dcterms:W3CDTF">2017-07-14T08:56:03Z</dcterms:created>
  <dcterms:modified xsi:type="dcterms:W3CDTF">2017-07-14T09:01:51Z</dcterms:modified>
</cp:coreProperties>
</file>