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栄光の杜" reservationPassword="CCE3"/>
  <workbookPr defaultThemeVersion="124226"/>
  <bookViews>
    <workbookView xWindow="840" yWindow="240" windowWidth="20100" windowHeight="9480"/>
  </bookViews>
  <sheets>
    <sheet name="第二号第一様式" sheetId="1" r:id="rId1"/>
    <sheet name="第二号第二様式" sheetId="2" r:id="rId2"/>
    <sheet name="社会福祉事業" sheetId="3" r:id="rId3"/>
    <sheet name="栄光の杜" sheetId="4" r:id="rId4"/>
    <sheet name="ともだ" sheetId="5" r:id="rId5"/>
  </sheets>
  <calcPr calcId="145621"/>
</workbook>
</file>

<file path=xl/calcChain.xml><?xml version="1.0" encoding="utf-8"?>
<calcChain xmlns="http://schemas.openxmlformats.org/spreadsheetml/2006/main">
  <c r="E7" i="5" l="1"/>
  <c r="F7" i="5"/>
  <c r="F6" i="5" s="1"/>
  <c r="F48" i="5" s="1"/>
  <c r="G8" i="5"/>
  <c r="G9" i="5"/>
  <c r="G10" i="5"/>
  <c r="E11" i="5"/>
  <c r="E6" i="5" s="1"/>
  <c r="F11" i="5"/>
  <c r="G12" i="5"/>
  <c r="G13" i="5"/>
  <c r="G14" i="5"/>
  <c r="G15" i="5"/>
  <c r="G16" i="5"/>
  <c r="G17" i="5"/>
  <c r="E18" i="5"/>
  <c r="G18" i="5" s="1"/>
  <c r="F18" i="5"/>
  <c r="G19" i="5"/>
  <c r="G20" i="5"/>
  <c r="G21" i="5"/>
  <c r="G22" i="5"/>
  <c r="G23" i="5"/>
  <c r="G24" i="5"/>
  <c r="E25" i="5"/>
  <c r="F25" i="5"/>
  <c r="G25" i="5" s="1"/>
  <c r="G26" i="5"/>
  <c r="G27" i="5"/>
  <c r="E28" i="5"/>
  <c r="F28" i="5"/>
  <c r="G28" i="5"/>
  <c r="G29" i="5"/>
  <c r="G30" i="5"/>
  <c r="G31" i="5"/>
  <c r="E32" i="5"/>
  <c r="G32" i="5" s="1"/>
  <c r="F32" i="5"/>
  <c r="G33" i="5"/>
  <c r="G34" i="5"/>
  <c r="G35" i="5"/>
  <c r="G36" i="5"/>
  <c r="G37" i="5"/>
  <c r="G38" i="5"/>
  <c r="G39" i="5"/>
  <c r="G40" i="5"/>
  <c r="E41" i="5"/>
  <c r="G41" i="5" s="1"/>
  <c r="F41" i="5"/>
  <c r="G42" i="5"/>
  <c r="G43" i="5"/>
  <c r="G44" i="5"/>
  <c r="G45" i="5"/>
  <c r="G46" i="5"/>
  <c r="G47" i="5"/>
  <c r="E49" i="5"/>
  <c r="G49" i="5" s="1"/>
  <c r="F49" i="5"/>
  <c r="F105" i="5" s="1"/>
  <c r="G50" i="5"/>
  <c r="G51" i="5"/>
  <c r="G52" i="5"/>
  <c r="G53" i="5"/>
  <c r="G54" i="5"/>
  <c r="G55" i="5"/>
  <c r="G56" i="5"/>
  <c r="G57" i="5"/>
  <c r="E58" i="5"/>
  <c r="F58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E76" i="5"/>
  <c r="F76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7" i="5"/>
  <c r="G108" i="5"/>
  <c r="E109" i="5"/>
  <c r="F109" i="5"/>
  <c r="G109" i="5"/>
  <c r="G110" i="5"/>
  <c r="G111" i="5"/>
  <c r="G112" i="5"/>
  <c r="E113" i="5"/>
  <c r="G113" i="5" s="1"/>
  <c r="F113" i="5"/>
  <c r="G114" i="5"/>
  <c r="E115" i="5"/>
  <c r="G115" i="5" s="1"/>
  <c r="F115" i="5"/>
  <c r="F118" i="5" s="1"/>
  <c r="F119" i="5" s="1"/>
  <c r="G116" i="5"/>
  <c r="G117" i="5"/>
  <c r="E118" i="5"/>
  <c r="G118" i="5" s="1"/>
  <c r="E121" i="5"/>
  <c r="F121" i="5"/>
  <c r="G121" i="5"/>
  <c r="G122" i="5"/>
  <c r="G123" i="5"/>
  <c r="E124" i="5"/>
  <c r="F124" i="5"/>
  <c r="G124" i="5"/>
  <c r="G125" i="5"/>
  <c r="G126" i="5"/>
  <c r="G127" i="5"/>
  <c r="G128" i="5"/>
  <c r="E129" i="5"/>
  <c r="F129" i="5"/>
  <c r="G129" i="5"/>
  <c r="G130" i="5"/>
  <c r="G131" i="5"/>
  <c r="E132" i="5"/>
  <c r="F132" i="5"/>
  <c r="G132" i="5"/>
  <c r="G133" i="5"/>
  <c r="E134" i="5"/>
  <c r="F134" i="5"/>
  <c r="G134" i="5"/>
  <c r="E135" i="5"/>
  <c r="F135" i="5"/>
  <c r="G135" i="5"/>
  <c r="G136" i="5"/>
  <c r="G137" i="5"/>
  <c r="G138" i="5"/>
  <c r="G139" i="5"/>
  <c r="G140" i="5"/>
  <c r="G141" i="5"/>
  <c r="G142" i="5"/>
  <c r="E143" i="5"/>
  <c r="E144" i="5" s="1"/>
  <c r="F143" i="5"/>
  <c r="F144" i="5" s="1"/>
  <c r="G146" i="5"/>
  <c r="G148" i="5"/>
  <c r="G149" i="5"/>
  <c r="G150" i="5"/>
  <c r="E7" i="4"/>
  <c r="F7" i="4"/>
  <c r="F6" i="4" s="1"/>
  <c r="F48" i="4" s="1"/>
  <c r="F106" i="4" s="1"/>
  <c r="F120" i="4" s="1"/>
  <c r="F145" i="4" s="1"/>
  <c r="F147" i="4" s="1"/>
  <c r="F151" i="4" s="1"/>
  <c r="G8" i="4"/>
  <c r="G9" i="4"/>
  <c r="G10" i="4"/>
  <c r="E11" i="4"/>
  <c r="E6" i="4" s="1"/>
  <c r="F11" i="4"/>
  <c r="G12" i="4"/>
  <c r="G13" i="4"/>
  <c r="G14" i="4"/>
  <c r="G15" i="4"/>
  <c r="G16" i="4"/>
  <c r="G17" i="4"/>
  <c r="E18" i="4"/>
  <c r="G18" i="4" s="1"/>
  <c r="F18" i="4"/>
  <c r="G19" i="4"/>
  <c r="G20" i="4"/>
  <c r="G21" i="4"/>
  <c r="G22" i="4"/>
  <c r="G23" i="4"/>
  <c r="G24" i="4"/>
  <c r="E25" i="4"/>
  <c r="F25" i="4"/>
  <c r="G25" i="4"/>
  <c r="G26" i="4"/>
  <c r="G27" i="4"/>
  <c r="E28" i="4"/>
  <c r="F28" i="4"/>
  <c r="G28" i="4"/>
  <c r="G29" i="4"/>
  <c r="G30" i="4"/>
  <c r="G31" i="4"/>
  <c r="E32" i="4"/>
  <c r="G32" i="4" s="1"/>
  <c r="F32" i="4"/>
  <c r="G33" i="4"/>
  <c r="G34" i="4"/>
  <c r="G35" i="4"/>
  <c r="G36" i="4"/>
  <c r="G37" i="4"/>
  <c r="G38" i="4"/>
  <c r="G39" i="4"/>
  <c r="G40" i="4"/>
  <c r="E41" i="4"/>
  <c r="G41" i="4" s="1"/>
  <c r="F41" i="4"/>
  <c r="G42" i="4"/>
  <c r="G43" i="4"/>
  <c r="G44" i="4"/>
  <c r="G45" i="4"/>
  <c r="G46" i="4"/>
  <c r="G47" i="4"/>
  <c r="E49" i="4"/>
  <c r="G49" i="4" s="1"/>
  <c r="F49" i="4"/>
  <c r="F105" i="4" s="1"/>
  <c r="G50" i="4"/>
  <c r="G51" i="4"/>
  <c r="G52" i="4"/>
  <c r="G53" i="4"/>
  <c r="G54" i="4"/>
  <c r="G55" i="4"/>
  <c r="G56" i="4"/>
  <c r="G57" i="4"/>
  <c r="E58" i="4"/>
  <c r="F58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E76" i="4"/>
  <c r="F76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7" i="4"/>
  <c r="G108" i="4"/>
  <c r="E109" i="4"/>
  <c r="F109" i="4"/>
  <c r="G109" i="4"/>
  <c r="G110" i="4"/>
  <c r="G111" i="4"/>
  <c r="G112" i="4"/>
  <c r="E113" i="4"/>
  <c r="G113" i="4" s="1"/>
  <c r="F113" i="4"/>
  <c r="G114" i="4"/>
  <c r="E115" i="4"/>
  <c r="G115" i="4" s="1"/>
  <c r="F115" i="4"/>
  <c r="F118" i="4" s="1"/>
  <c r="F119" i="4" s="1"/>
  <c r="G116" i="4"/>
  <c r="G117" i="4"/>
  <c r="E118" i="4"/>
  <c r="E121" i="4"/>
  <c r="F121" i="4"/>
  <c r="G121" i="4"/>
  <c r="G122" i="4"/>
  <c r="G123" i="4"/>
  <c r="E124" i="4"/>
  <c r="F124" i="4"/>
  <c r="G124" i="4"/>
  <c r="G125" i="4"/>
  <c r="G126" i="4"/>
  <c r="G127" i="4"/>
  <c r="G128" i="4"/>
  <c r="E129" i="4"/>
  <c r="F129" i="4"/>
  <c r="G129" i="4"/>
  <c r="G130" i="4"/>
  <c r="G131" i="4"/>
  <c r="E132" i="4"/>
  <c r="E134" i="4" s="1"/>
  <c r="F132" i="4"/>
  <c r="G132" i="4"/>
  <c r="G133" i="4"/>
  <c r="F134" i="4"/>
  <c r="E135" i="4"/>
  <c r="F135" i="4"/>
  <c r="G135" i="4"/>
  <c r="G136" i="4"/>
  <c r="G137" i="4"/>
  <c r="G138" i="4"/>
  <c r="G139" i="4"/>
  <c r="G140" i="4"/>
  <c r="G141" i="4"/>
  <c r="G142" i="4"/>
  <c r="E143" i="4"/>
  <c r="G143" i="4" s="1"/>
  <c r="F143" i="4"/>
  <c r="F144" i="4" s="1"/>
  <c r="G146" i="4"/>
  <c r="G148" i="4"/>
  <c r="G149" i="4"/>
  <c r="G150" i="4"/>
  <c r="G8" i="3"/>
  <c r="I8" i="3"/>
  <c r="G9" i="3"/>
  <c r="I9" i="3" s="1"/>
  <c r="G10" i="3"/>
  <c r="I10" i="3"/>
  <c r="E11" i="3"/>
  <c r="G11" i="3" s="1"/>
  <c r="I11" i="3" s="1"/>
  <c r="F11" i="3"/>
  <c r="H11" i="3"/>
  <c r="G12" i="3"/>
  <c r="I12" i="3"/>
  <c r="G13" i="3"/>
  <c r="I13" i="3"/>
  <c r="G14" i="3"/>
  <c r="I14" i="3"/>
  <c r="G15" i="3"/>
  <c r="I15" i="3"/>
  <c r="G16" i="3"/>
  <c r="I16" i="3"/>
  <c r="G17" i="3"/>
  <c r="I17" i="3"/>
  <c r="G18" i="3"/>
  <c r="I18" i="3" s="1"/>
  <c r="G19" i="3"/>
  <c r="I19" i="3"/>
  <c r="G20" i="3"/>
  <c r="I20" i="3" s="1"/>
  <c r="E21" i="3"/>
  <c r="G21" i="3" s="1"/>
  <c r="I21" i="3" s="1"/>
  <c r="F21" i="3"/>
  <c r="F22" i="3" s="1"/>
  <c r="H21" i="3"/>
  <c r="E22" i="3"/>
  <c r="G22" i="3" s="1"/>
  <c r="I22" i="3" s="1"/>
  <c r="H22" i="3"/>
  <c r="H31" i="3" s="1"/>
  <c r="H45" i="3" s="1"/>
  <c r="H47" i="3" s="1"/>
  <c r="H51" i="3" s="1"/>
  <c r="G23" i="3"/>
  <c r="I23" i="3"/>
  <c r="G24" i="3"/>
  <c r="I24" i="3"/>
  <c r="G25" i="3"/>
  <c r="I25" i="3"/>
  <c r="E26" i="3"/>
  <c r="G26" i="3" s="1"/>
  <c r="I26" i="3" s="1"/>
  <c r="F26" i="3"/>
  <c r="F30" i="3" s="1"/>
  <c r="H26" i="3"/>
  <c r="G27" i="3"/>
  <c r="I27" i="3" s="1"/>
  <c r="G28" i="3"/>
  <c r="I28" i="3"/>
  <c r="E29" i="3"/>
  <c r="G29" i="3" s="1"/>
  <c r="I29" i="3" s="1"/>
  <c r="F29" i="3"/>
  <c r="H29" i="3"/>
  <c r="H30" i="3"/>
  <c r="G32" i="3"/>
  <c r="I32" i="3"/>
  <c r="G33" i="3"/>
  <c r="I33" i="3" s="1"/>
  <c r="G34" i="3"/>
  <c r="I34" i="3"/>
  <c r="G35" i="3"/>
  <c r="I35" i="3"/>
  <c r="G36" i="3"/>
  <c r="I36" i="3"/>
  <c r="G37" i="3"/>
  <c r="I37" i="3"/>
  <c r="E38" i="3"/>
  <c r="G38" i="3" s="1"/>
  <c r="I38" i="3" s="1"/>
  <c r="F38" i="3"/>
  <c r="F44" i="3" s="1"/>
  <c r="H38" i="3"/>
  <c r="G39" i="3"/>
  <c r="I39" i="3" s="1"/>
  <c r="G40" i="3"/>
  <c r="I40" i="3"/>
  <c r="G41" i="3"/>
  <c r="I41" i="3" s="1"/>
  <c r="G42" i="3"/>
  <c r="I42" i="3"/>
  <c r="E43" i="3"/>
  <c r="G43" i="3" s="1"/>
  <c r="I43" i="3" s="1"/>
  <c r="F43" i="3"/>
  <c r="H43" i="3"/>
  <c r="H44" i="3"/>
  <c r="G46" i="3"/>
  <c r="I46" i="3"/>
  <c r="G48" i="3"/>
  <c r="I48" i="3"/>
  <c r="G49" i="3"/>
  <c r="I49" i="3" s="1"/>
  <c r="G50" i="3"/>
  <c r="I50" i="3"/>
  <c r="H8" i="2"/>
  <c r="J8" i="2"/>
  <c r="H9" i="2"/>
  <c r="J9" i="2" s="1"/>
  <c r="H10" i="2"/>
  <c r="J10" i="2"/>
  <c r="E11" i="2"/>
  <c r="E22" i="2" s="1"/>
  <c r="F11" i="2"/>
  <c r="G11" i="2"/>
  <c r="I11" i="2"/>
  <c r="I22" i="2" s="1"/>
  <c r="I31" i="2" s="1"/>
  <c r="H12" i="2"/>
  <c r="J12" i="2"/>
  <c r="H13" i="2"/>
  <c r="J13" i="2" s="1"/>
  <c r="H14" i="2"/>
  <c r="J14" i="2"/>
  <c r="H15" i="2"/>
  <c r="J15" i="2" s="1"/>
  <c r="H16" i="2"/>
  <c r="J16" i="2"/>
  <c r="H17" i="2"/>
  <c r="J17" i="2" s="1"/>
  <c r="H18" i="2"/>
  <c r="J18" i="2"/>
  <c r="H19" i="2"/>
  <c r="J19" i="2" s="1"/>
  <c r="H20" i="2"/>
  <c r="J20" i="2"/>
  <c r="E21" i="2"/>
  <c r="H21" i="2" s="1"/>
  <c r="J21" i="2" s="1"/>
  <c r="F21" i="2"/>
  <c r="G21" i="2"/>
  <c r="I21" i="2"/>
  <c r="F22" i="2"/>
  <c r="F31" i="2" s="1"/>
  <c r="F45" i="2" s="1"/>
  <c r="F47" i="2" s="1"/>
  <c r="F51" i="2" s="1"/>
  <c r="G22" i="2"/>
  <c r="G31" i="2" s="1"/>
  <c r="G45" i="2" s="1"/>
  <c r="G47" i="2" s="1"/>
  <c r="G51" i="2" s="1"/>
  <c r="H23" i="2"/>
  <c r="J23" i="2" s="1"/>
  <c r="H24" i="2"/>
  <c r="J24" i="2"/>
  <c r="H25" i="2"/>
  <c r="J25" i="2" s="1"/>
  <c r="E26" i="2"/>
  <c r="H26" i="2" s="1"/>
  <c r="J26" i="2" s="1"/>
  <c r="F26" i="2"/>
  <c r="G26" i="2"/>
  <c r="I26" i="2"/>
  <c r="H27" i="2"/>
  <c r="J27" i="2" s="1"/>
  <c r="H28" i="2"/>
  <c r="J28" i="2"/>
  <c r="E29" i="2"/>
  <c r="E30" i="2" s="1"/>
  <c r="H30" i="2" s="1"/>
  <c r="J30" i="2" s="1"/>
  <c r="F29" i="2"/>
  <c r="G29" i="2"/>
  <c r="I29" i="2"/>
  <c r="I30" i="2" s="1"/>
  <c r="F30" i="2"/>
  <c r="G30" i="2"/>
  <c r="H32" i="2"/>
  <c r="J32" i="2"/>
  <c r="H33" i="2"/>
  <c r="J33" i="2" s="1"/>
  <c r="H34" i="2"/>
  <c r="J34" i="2"/>
  <c r="H35" i="2"/>
  <c r="J35" i="2" s="1"/>
  <c r="H36" i="2"/>
  <c r="J36" i="2"/>
  <c r="H37" i="2"/>
  <c r="J37" i="2" s="1"/>
  <c r="E38" i="2"/>
  <c r="H38" i="2" s="1"/>
  <c r="J38" i="2" s="1"/>
  <c r="F38" i="2"/>
  <c r="G38" i="2"/>
  <c r="I38" i="2"/>
  <c r="H39" i="2"/>
  <c r="J39" i="2" s="1"/>
  <c r="H40" i="2"/>
  <c r="J40" i="2"/>
  <c r="H41" i="2"/>
  <c r="J41" i="2" s="1"/>
  <c r="H42" i="2"/>
  <c r="J42" i="2"/>
  <c r="E43" i="2"/>
  <c r="H43" i="2" s="1"/>
  <c r="J43" i="2" s="1"/>
  <c r="F43" i="2"/>
  <c r="G43" i="2"/>
  <c r="I43" i="2"/>
  <c r="I44" i="2" s="1"/>
  <c r="F44" i="2"/>
  <c r="G44" i="2"/>
  <c r="H46" i="2"/>
  <c r="J46" i="2"/>
  <c r="H48" i="2"/>
  <c r="J48" i="2"/>
  <c r="H49" i="2"/>
  <c r="J49" i="2" s="1"/>
  <c r="H50" i="2"/>
  <c r="J50" i="2"/>
  <c r="G6" i="4" l="1"/>
  <c r="E48" i="4"/>
  <c r="E144" i="4"/>
  <c r="G144" i="4" s="1"/>
  <c r="G134" i="4"/>
  <c r="G6" i="5"/>
  <c r="E48" i="5"/>
  <c r="F106" i="5"/>
  <c r="F120" i="5" s="1"/>
  <c r="F145" i="5" s="1"/>
  <c r="F147" i="5" s="1"/>
  <c r="F151" i="5" s="1"/>
  <c r="G118" i="4"/>
  <c r="G144" i="5"/>
  <c r="E119" i="4"/>
  <c r="G119" i="4" s="1"/>
  <c r="E105" i="4"/>
  <c r="G105" i="4" s="1"/>
  <c r="G11" i="4"/>
  <c r="G143" i="5"/>
  <c r="E105" i="5"/>
  <c r="G105" i="5" s="1"/>
  <c r="G11" i="5"/>
  <c r="G7" i="4"/>
  <c r="E119" i="5"/>
  <c r="G119" i="5" s="1"/>
  <c r="G7" i="5"/>
  <c r="F31" i="3"/>
  <c r="F45" i="3" s="1"/>
  <c r="F47" i="3" s="1"/>
  <c r="F51" i="3" s="1"/>
  <c r="E44" i="3"/>
  <c r="G44" i="3" s="1"/>
  <c r="I44" i="3" s="1"/>
  <c r="E30" i="3"/>
  <c r="G30" i="3" s="1"/>
  <c r="I30" i="3" s="1"/>
  <c r="E31" i="2"/>
  <c r="H22" i="2"/>
  <c r="J22" i="2" s="1"/>
  <c r="I45" i="2"/>
  <c r="I47" i="2" s="1"/>
  <c r="I51" i="2" s="1"/>
  <c r="H11" i="2"/>
  <c r="J11" i="2" s="1"/>
  <c r="E44" i="2"/>
  <c r="H44" i="2" s="1"/>
  <c r="J44" i="2" s="1"/>
  <c r="H29" i="2"/>
  <c r="J29" i="2" s="1"/>
  <c r="G50" i="1"/>
  <c r="G49" i="1"/>
  <c r="G48" i="1"/>
  <c r="G46" i="1"/>
  <c r="E44" i="1"/>
  <c r="F43" i="1"/>
  <c r="E43" i="1"/>
  <c r="G43" i="1" s="1"/>
  <c r="G42" i="1"/>
  <c r="G41" i="1"/>
  <c r="G40" i="1"/>
  <c r="G39" i="1"/>
  <c r="G38" i="1"/>
  <c r="F38" i="1"/>
  <c r="F44" i="1" s="1"/>
  <c r="E38" i="1"/>
  <c r="G37" i="1"/>
  <c r="G36" i="1"/>
  <c r="G35" i="1"/>
  <c r="G34" i="1"/>
  <c r="G33" i="1"/>
  <c r="G32" i="1"/>
  <c r="F29" i="1"/>
  <c r="E29" i="1"/>
  <c r="G29" i="1" s="1"/>
  <c r="G28" i="1"/>
  <c r="G27" i="1"/>
  <c r="G26" i="1"/>
  <c r="F26" i="1"/>
  <c r="F30" i="1" s="1"/>
  <c r="E26" i="1"/>
  <c r="E30" i="1" s="1"/>
  <c r="G30" i="1" s="1"/>
  <c r="G25" i="1"/>
  <c r="G24" i="1"/>
  <c r="G23" i="1"/>
  <c r="E22" i="1"/>
  <c r="F21" i="1"/>
  <c r="E21" i="1"/>
  <c r="G21" i="1" s="1"/>
  <c r="G20" i="1"/>
  <c r="G19" i="1"/>
  <c r="G18" i="1"/>
  <c r="G17" i="1"/>
  <c r="G16" i="1"/>
  <c r="G15" i="1"/>
  <c r="G14" i="1"/>
  <c r="G13" i="1"/>
  <c r="G12" i="1"/>
  <c r="F11" i="1"/>
  <c r="F22" i="1" s="1"/>
  <c r="F31" i="1" s="1"/>
  <c r="F45" i="1" s="1"/>
  <c r="F47" i="1" s="1"/>
  <c r="F51" i="1" s="1"/>
  <c r="E11" i="1"/>
  <c r="G11" i="1" s="1"/>
  <c r="G10" i="1"/>
  <c r="G9" i="1"/>
  <c r="G8" i="1"/>
  <c r="G48" i="5" l="1"/>
  <c r="E106" i="5"/>
  <c r="E106" i="4"/>
  <c r="G48" i="4"/>
  <c r="E31" i="3"/>
  <c r="H31" i="2"/>
  <c r="J31" i="2" s="1"/>
  <c r="E45" i="2"/>
  <c r="G22" i="1"/>
  <c r="G44" i="1"/>
  <c r="E31" i="1"/>
  <c r="E120" i="4" l="1"/>
  <c r="G106" i="4"/>
  <c r="G106" i="5"/>
  <c r="E120" i="5"/>
  <c r="E45" i="3"/>
  <c r="G31" i="3"/>
  <c r="I31" i="3" s="1"/>
  <c r="H45" i="2"/>
  <c r="J45" i="2" s="1"/>
  <c r="E47" i="2"/>
  <c r="E45" i="1"/>
  <c r="G31" i="1"/>
  <c r="G120" i="4" l="1"/>
  <c r="E145" i="4"/>
  <c r="E145" i="5"/>
  <c r="G120" i="5"/>
  <c r="E47" i="3"/>
  <c r="G45" i="3"/>
  <c r="I45" i="3" s="1"/>
  <c r="H47" i="2"/>
  <c r="J47" i="2" s="1"/>
  <c r="E51" i="2"/>
  <c r="H51" i="2" s="1"/>
  <c r="J51" i="2" s="1"/>
  <c r="E47" i="1"/>
  <c r="G45" i="1"/>
  <c r="G145" i="5" l="1"/>
  <c r="E147" i="5"/>
  <c r="E147" i="4"/>
  <c r="G145" i="4"/>
  <c r="E51" i="3"/>
  <c r="G51" i="3" s="1"/>
  <c r="I51" i="3" s="1"/>
  <c r="G47" i="3"/>
  <c r="I47" i="3" s="1"/>
  <c r="E51" i="1"/>
  <c r="G51" i="1" s="1"/>
  <c r="G47" i="1"/>
  <c r="G147" i="4" l="1"/>
  <c r="E151" i="4"/>
  <c r="G151" i="4" s="1"/>
  <c r="G147" i="5"/>
  <c r="E151" i="5"/>
  <c r="G151" i="5" s="1"/>
</calcChain>
</file>

<file path=xl/sharedStrings.xml><?xml version="1.0" encoding="utf-8"?>
<sst xmlns="http://schemas.openxmlformats.org/spreadsheetml/2006/main" count="519" uniqueCount="170">
  <si>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</si>
  <si>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事業活動計算書</t>
    <rPh sb="0" eb="2">
      <t>ジギョウ</t>
    </rPh>
    <rPh sb="2" eb="4">
      <t>カツドウ</t>
    </rPh>
    <phoneticPr fontId="4"/>
  </si>
  <si>
    <t>（自）平成28年4月1日  （至）平成29年3月31日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</si>
  <si>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</si>
  <si>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</si>
  <si>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</si>
  <si>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</si>
  <si>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</si>
  <si>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</si>
  <si>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</si>
  <si>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</si>
  <si>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</si>
  <si>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</si>
  <si>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</si>
  <si>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</si>
  <si>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</si>
  <si>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</si>
  <si>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</si>
  <si>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利用者負担軽減額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</si>
  <si>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</si>
  <si>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</si>
  <si>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</si>
  <si>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</si>
  <si>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</si>
  <si>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</si>
  <si>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</si>
  <si>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</si>
  <si>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</si>
  <si>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</si>
  <si>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</si>
  <si>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</si>
  <si>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</si>
  <si>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</si>
  <si>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</si>
  <si>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</si>
  <si>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</si>
  <si>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</si>
  <si>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</si>
  <si>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</si>
  <si>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</si>
  <si>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</si>
  <si>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</si>
  <si>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その他の特別収益</t>
  </si>
  <si>
    <t>特別収益計（８）</t>
  </si>
  <si>
    <t>固定資産売却損・処分損</t>
  </si>
  <si>
    <t>国庫補助金等特別積立金取崩額（除却等）</t>
  </si>
  <si>
    <t>国庫補助金等特別積立金積立額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</si>
  <si>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</si>
  <si>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</si>
  <si>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</si>
  <si>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</si>
  <si>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</si>
  <si>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</si>
  <si>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</si>
  <si>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</si>
  <si>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</si>
  <si>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</si>
  <si>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</si>
  <si>
    <t>法人合計</t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</si>
  <si>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</si>
  <si>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合計</t>
    <rPh sb="0" eb="2">
      <t>ゴウケイ</t>
    </rPh>
    <phoneticPr fontId="1"/>
  </si>
  <si>
    <t>収益事業</t>
    <rPh sb="0" eb="2">
      <t>シュウエキ</t>
    </rPh>
    <rPh sb="2" eb="4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</si>
  <si>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</si>
  <si>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</si>
  <si>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（単位：円）</t>
    <phoneticPr fontId="4"/>
  </si>
  <si>
    <t>事業活動内訳表</t>
    <rPh sb="0" eb="2">
      <t>ジギョウ</t>
    </rPh>
    <rPh sb="2" eb="4">
      <t>カツドウ</t>
    </rPh>
    <phoneticPr fontId="4"/>
  </si>
  <si>
    <t>第二号第二様式（第二十三条第四項関係）</t>
    <rPh sb="0" eb="1">
      <t>ダイ</t>
    </rPh>
    <rPh sb="1" eb="2">
      <t>ニ</t>
    </rPh>
    <rPh sb="2" eb="3">
      <t>ゴウ</t>
    </rPh>
    <rPh sb="3" eb="5">
      <t>ダイニ</t>
    </rPh>
    <rPh sb="5" eb="7">
      <t>ヨウシキ</t>
    </rPh>
    <phoneticPr fontId="4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</si>
  <si>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</si>
  <si>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</si>
  <si>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合計</t>
    <rPh sb="0" eb="2">
      <t>ゴウケイ</t>
    </rPh>
    <phoneticPr fontId="2"/>
  </si>
  <si>
    <t>ともだ</t>
    <phoneticPr fontId="1"/>
  </si>
  <si>
    <t>栄光の杜</t>
    <phoneticPr fontId="1"/>
  </si>
  <si>
    <t>社会福祉事業  事業活動内訳表</t>
    <phoneticPr fontId="4"/>
  </si>
  <si>
    <t>第二号第三様式（第二十三条第四項関係）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</si>
  <si>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　その他の固定資産売却損・処分損</t>
  </si>
  <si>
    <t>　器具及び備品売却損・処分損</t>
  </si>
  <si>
    <t>　車輌運搬具売却損・処分損</t>
  </si>
  <si>
    <t>　建物売却損・処分損</t>
  </si>
  <si>
    <t>　徴収不能引当金戻入益</t>
  </si>
  <si>
    <t>　器具及び備品売却益</t>
  </si>
  <si>
    <t>　車輌運搬具売却益</t>
  </si>
  <si>
    <t>　設備資金借入金元金償還寄附金収益</t>
  </si>
  <si>
    <t>　施設整備等寄附金収益</t>
  </si>
  <si>
    <t>　設備資金借入金元金償還補助金収益</t>
  </si>
  <si>
    <t>　施設整備等補助金収益</t>
  </si>
  <si>
    <t>　雑損失</t>
  </si>
  <si>
    <t>　利用者等外給食費</t>
  </si>
  <si>
    <t>　雑収益</t>
  </si>
  <si>
    <t>　利用者等外給食収益</t>
  </si>
  <si>
    <t>　受入研修費収益</t>
  </si>
  <si>
    <t>　雑費</t>
  </si>
  <si>
    <t>　諸会費</t>
  </si>
  <si>
    <t>　渉外費</t>
  </si>
  <si>
    <t>　保守料</t>
  </si>
  <si>
    <t>　租税公課</t>
  </si>
  <si>
    <t>　土地・建物賃借料</t>
  </si>
  <si>
    <t>　賃借料</t>
  </si>
  <si>
    <t>　保険料</t>
  </si>
  <si>
    <t>　手数料</t>
  </si>
  <si>
    <t>　業務委託費</t>
  </si>
  <si>
    <t>　広報費</t>
  </si>
  <si>
    <t>　会議費</t>
  </si>
  <si>
    <t>　通信運搬費</t>
  </si>
  <si>
    <t>　修繕費</t>
  </si>
  <si>
    <t>　燃料費</t>
  </si>
  <si>
    <t>　水道光熱費</t>
  </si>
  <si>
    <t>　印刷製本費</t>
  </si>
  <si>
    <t>　事務消耗品費</t>
  </si>
  <si>
    <t>　研修研究費</t>
  </si>
  <si>
    <t>　旅費交通費</t>
  </si>
  <si>
    <t>　職員被服費</t>
  </si>
  <si>
    <t>　福利厚生費</t>
  </si>
  <si>
    <t>　車輌費</t>
  </si>
  <si>
    <t>　消耗器具備品費</t>
  </si>
  <si>
    <t>　本人支給金</t>
  </si>
  <si>
    <t>　保育材料費</t>
  </si>
  <si>
    <t>　日用品費</t>
  </si>
  <si>
    <t>　教養娯楽費</t>
  </si>
  <si>
    <t>　被服費</t>
  </si>
  <si>
    <t>　医療費</t>
  </si>
  <si>
    <t>　保健衛生費</t>
  </si>
  <si>
    <t>　医薬品費</t>
  </si>
  <si>
    <t>　介護用品費</t>
  </si>
  <si>
    <t>　給食費</t>
  </si>
  <si>
    <t>　法定福利費</t>
  </si>
  <si>
    <t>　退職給付費用</t>
  </si>
  <si>
    <t>　派遣職員費</t>
  </si>
  <si>
    <t>　非常勤職員給与</t>
  </si>
  <si>
    <t>　賞与引当金繰入</t>
  </si>
  <si>
    <t>　職員賞与</t>
  </si>
  <si>
    <t>　職員給料</t>
  </si>
  <si>
    <t>　役員報酬</t>
  </si>
  <si>
    <t>　　その他の事業収益</t>
  </si>
  <si>
    <t>　　受託事業収益</t>
  </si>
  <si>
    <t>　　市町村特別事業収益</t>
  </si>
  <si>
    <t>　　補助金事業収益</t>
  </si>
  <si>
    <t>　その他の事業収益</t>
  </si>
  <si>
    <t>　　その他の利用料収益</t>
  </si>
  <si>
    <t>　　居住費収益（一般）</t>
  </si>
  <si>
    <t>　　居住費収益（公費）</t>
  </si>
  <si>
    <t>　　食費収益（一般）</t>
  </si>
  <si>
    <t>　　食費収益（公費）</t>
  </si>
  <si>
    <t>　　地域密着型介護サービス利用料収益</t>
  </si>
  <si>
    <t>　　居宅介護サービス利用料収益</t>
  </si>
  <si>
    <t>　　施設サービス利用料収益</t>
  </si>
  <si>
    <t>　利用者等利用料収益</t>
  </si>
  <si>
    <t>　　事業負担金収益（一般）</t>
  </si>
  <si>
    <t>　　事業負担金収益（公費）</t>
  </si>
  <si>
    <t>　　事業費収益</t>
  </si>
  <si>
    <t>　介護予防・日常生活支援総合事業収益</t>
  </si>
  <si>
    <t>　　介護予防支援介護料収益</t>
  </si>
  <si>
    <t>　　居宅介護支援介護料収益</t>
  </si>
  <si>
    <t>　居宅介護支援介護料収益</t>
  </si>
  <si>
    <t>　　介護予防負担金収益（一般）</t>
  </si>
  <si>
    <t>　　介護予防負担金収益（公費）</t>
  </si>
  <si>
    <t>　　介護負担金収益（一般）</t>
  </si>
  <si>
    <t>　　介護負担金収益（公費）</t>
  </si>
  <si>
    <t>　　介護予防報酬収益</t>
  </si>
  <si>
    <t>　　介護報酬収益</t>
  </si>
  <si>
    <t>　地域密着型介護料収益</t>
  </si>
  <si>
    <t>　居宅介護料収益</t>
  </si>
  <si>
    <t>　　利用者負担金収益（一般）</t>
  </si>
  <si>
    <t>　　利用者負担金収益（公費）</t>
  </si>
  <si>
    <t>　施設介護料収益</t>
  </si>
  <si>
    <t>栄光の杜  事業活動計算書</t>
    <phoneticPr fontId="4"/>
  </si>
  <si>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</si>
  <si>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増減(A)-(B)</t>
    <phoneticPr fontId="4"/>
  </si>
  <si>
    <t>（単位：円）</t>
    <phoneticPr fontId="4"/>
  </si>
  <si>
    <t>（自）平成28年4月1日  （至）平成29年3月31日</t>
    <phoneticPr fontId="4"/>
  </si>
  <si>
    <t>ともだ  事業活動計算書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</si>
</sst>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0" fontId="7" fillId="0" borderId="3" xfId="2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1" xfId="2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 applyProtection="1">
      <alignment vertical="center" shrinkToFit="1"/>
      <protection locked="0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horizontal="left" vertical="top" shrinkToFit="1"/>
    </xf>
    <xf numFmtId="176" fontId="9" fillId="0" borderId="10" xfId="2" applyNumberFormat="1" applyFont="1" applyFill="1" applyBorder="1" applyAlignment="1" applyProtection="1">
      <alignment vertical="top" shrinkToFit="1"/>
      <protection locked="0"/>
    </xf>
    <xf numFmtId="0" fontId="7" fillId="0" borderId="5" xfId="2" applyFont="1" applyFill="1" applyBorder="1">
      <alignment horizontal="left" vertical="top"/>
    </xf>
    <xf numFmtId="0" fontId="7" fillId="0" borderId="6" xfId="2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7" fillId="0" borderId="2" xfId="2" applyFont="1" applyFill="1" applyBorder="1" applyAlignment="1">
      <alignment vertical="center" textRotation="255" shrinkToFit="1"/>
    </xf>
    <xf numFmtId="0" fontId="7" fillId="0" borderId="3" xfId="2" applyFont="1" applyFill="1" applyBorder="1" applyAlignment="1">
      <alignment vertical="center" textRotation="255" shrinkToFit="1"/>
    </xf>
    <xf numFmtId="0" fontId="7" fillId="0" borderId="4" xfId="2" applyFont="1" applyFill="1" applyBorder="1" applyAlignment="1">
      <alignment vertical="center" textRotation="255" shrinkToFit="1"/>
    </xf>
    <xf numFmtId="0" fontId="7" fillId="0" borderId="2" xfId="2" applyFont="1" applyFill="1" applyBorder="1" applyAlignment="1">
      <alignment horizontal="left" vertical="center" textRotation="255"/>
    </xf>
    <xf numFmtId="0" fontId="7" fillId="0" borderId="3" xfId="2" applyFont="1" applyFill="1" applyBorder="1" applyAlignment="1">
      <alignment horizontal="left" vertical="center" textRotation="255"/>
    </xf>
    <xf numFmtId="0" fontId="7" fillId="0" borderId="4" xfId="2" applyFont="1" applyFill="1" applyBorder="1" applyAlignment="1">
      <alignment horizontal="left" vertical="center" textRotation="255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49" fontId="7" fillId="0" borderId="8" xfId="1" applyNumberFormat="1" applyFont="1" applyFill="1" applyBorder="1" applyAlignment="1">
      <alignment horizontal="center" vertical="center" shrinkToFit="1"/>
    </xf>
    <xf numFmtId="49" fontId="7" fillId="0" borderId="5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showGridLines="0" tabSelected="1" workbookViewId="0"/>
  </sheetViews>
  <sheetFormatPr defaultRowHeight="13.5"/>
  <cols>
    <col min="1" max="3" width="2.875" customWidth="1"/>
    <col min="4" max="4" width="60.25" customWidth="1"/>
    <col min="5" max="7" width="20.75" customWidth="1"/>
  </cols>
  <sheetData>
    <row r="1" spans="2:7">
      <c r="B1" s="1"/>
      <c r="C1" s="1"/>
      <c r="D1" s="1"/>
      <c r="E1" s="1"/>
      <c r="F1" s="1"/>
      <c r="G1" s="1"/>
    </row>
    <row r="2" spans="2:7" ht="21">
      <c r="B2" s="2"/>
      <c r="C2" s="2"/>
      <c r="D2" s="2"/>
      <c r="E2" s="3"/>
      <c r="F2" s="3"/>
      <c r="G2" s="4" t="s">
        <v>0</v>
      </c>
    </row>
    <row r="3" spans="2:7" ht="21">
      <c r="B3" s="37" t="s">
        <v>1</v>
      </c>
      <c r="C3" s="37"/>
      <c r="D3" s="37"/>
      <c r="E3" s="37"/>
      <c r="F3" s="37"/>
      <c r="G3" s="37"/>
    </row>
    <row r="4" spans="2:7" ht="14.25">
      <c r="B4" s="6"/>
      <c r="C4" s="6"/>
      <c r="D4" s="6"/>
      <c r="E4" s="6"/>
      <c r="F4" s="6"/>
      <c r="G4" s="3"/>
    </row>
    <row r="5" spans="2:7" ht="21">
      <c r="B5" s="38" t="s">
        <v>2</v>
      </c>
      <c r="C5" s="38"/>
      <c r="D5" s="38"/>
      <c r="E5" s="38"/>
      <c r="F5" s="38"/>
      <c r="G5" s="38"/>
    </row>
    <row r="6" spans="2:7" ht="15.75">
      <c r="B6" s="7"/>
      <c r="C6" s="7"/>
      <c r="D6" s="7"/>
      <c r="E6" s="7"/>
      <c r="F6" s="3"/>
      <c r="G6" s="7" t="s">
        <v>3</v>
      </c>
    </row>
    <row r="7" spans="2:7" ht="14.25">
      <c r="B7" s="39" t="s">
        <v>4</v>
      </c>
      <c r="C7" s="39"/>
      <c r="D7" s="39"/>
      <c r="E7" s="8" t="s">
        <v>5</v>
      </c>
      <c r="F7" s="8" t="s">
        <v>6</v>
      </c>
      <c r="G7" s="8" t="s">
        <v>7</v>
      </c>
    </row>
    <row r="8" spans="2:7" ht="14.25">
      <c r="B8" s="34" t="s">
        <v>8</v>
      </c>
      <c r="C8" s="34" t="s">
        <v>9</v>
      </c>
      <c r="D8" s="9" t="s">
        <v>10</v>
      </c>
      <c r="E8" s="10">
        <v>608381785</v>
      </c>
      <c r="F8" s="11">
        <v>614852565</v>
      </c>
      <c r="G8" s="10">
        <f>E8-F8</f>
        <v>-6470780</v>
      </c>
    </row>
    <row r="9" spans="2:7" ht="14.25">
      <c r="B9" s="35"/>
      <c r="C9" s="35"/>
      <c r="D9" s="12" t="s">
        <v>11</v>
      </c>
      <c r="E9" s="13">
        <v>1118630</v>
      </c>
      <c r="F9" s="14">
        <v>1049300</v>
      </c>
      <c r="G9" s="13">
        <f t="shared" ref="G9:G51" si="0">E9-F9</f>
        <v>69330</v>
      </c>
    </row>
    <row r="10" spans="2:7" ht="14.25">
      <c r="B10" s="35"/>
      <c r="C10" s="35"/>
      <c r="D10" s="12" t="s">
        <v>12</v>
      </c>
      <c r="E10" s="13">
        <v>0</v>
      </c>
      <c r="F10" s="15"/>
      <c r="G10" s="13">
        <f t="shared" si="0"/>
        <v>0</v>
      </c>
    </row>
    <row r="11" spans="2:7" ht="14.25">
      <c r="B11" s="35"/>
      <c r="C11" s="36"/>
      <c r="D11" s="16" t="s">
        <v>13</v>
      </c>
      <c r="E11" s="17">
        <f>+E8+E9+E10</f>
        <v>609500415</v>
      </c>
      <c r="F11" s="18">
        <f>+F8+F9+F10</f>
        <v>615901865</v>
      </c>
      <c r="G11" s="17">
        <f t="shared" si="0"/>
        <v>-6401450</v>
      </c>
    </row>
    <row r="12" spans="2:7" ht="14.25">
      <c r="B12" s="35"/>
      <c r="C12" s="34" t="s">
        <v>14</v>
      </c>
      <c r="D12" s="12" t="s">
        <v>15</v>
      </c>
      <c r="E12" s="13">
        <v>399347687</v>
      </c>
      <c r="F12" s="11">
        <v>384152532</v>
      </c>
      <c r="G12" s="13">
        <f t="shared" si="0"/>
        <v>15195155</v>
      </c>
    </row>
    <row r="13" spans="2:7" ht="14.25">
      <c r="B13" s="35"/>
      <c r="C13" s="35"/>
      <c r="D13" s="12" t="s">
        <v>16</v>
      </c>
      <c r="E13" s="13">
        <v>99865595</v>
      </c>
      <c r="F13" s="14">
        <v>101903503</v>
      </c>
      <c r="G13" s="13">
        <f t="shared" si="0"/>
        <v>-2037908</v>
      </c>
    </row>
    <row r="14" spans="2:7" ht="14.25">
      <c r="B14" s="35"/>
      <c r="C14" s="35"/>
      <c r="D14" s="12" t="s">
        <v>17</v>
      </c>
      <c r="E14" s="13">
        <v>91399189</v>
      </c>
      <c r="F14" s="14">
        <v>97261767</v>
      </c>
      <c r="G14" s="13">
        <f t="shared" si="0"/>
        <v>-5862578</v>
      </c>
    </row>
    <row r="15" spans="2:7" ht="14.25">
      <c r="B15" s="35"/>
      <c r="C15" s="35"/>
      <c r="D15" s="12" t="s">
        <v>18</v>
      </c>
      <c r="E15" s="13">
        <v>237421</v>
      </c>
      <c r="F15" s="14">
        <v>193530</v>
      </c>
      <c r="G15" s="13">
        <f t="shared" si="0"/>
        <v>43891</v>
      </c>
    </row>
    <row r="16" spans="2:7" ht="14.25">
      <c r="B16" s="35"/>
      <c r="C16" s="35"/>
      <c r="D16" s="12" t="s">
        <v>19</v>
      </c>
      <c r="E16" s="13">
        <v>47506881</v>
      </c>
      <c r="F16" s="14">
        <v>47043432</v>
      </c>
      <c r="G16" s="13">
        <f t="shared" si="0"/>
        <v>463449</v>
      </c>
    </row>
    <row r="17" spans="2:7" ht="14.25">
      <c r="B17" s="35"/>
      <c r="C17" s="35"/>
      <c r="D17" s="12" t="s">
        <v>20</v>
      </c>
      <c r="E17" s="13">
        <v>-20757349</v>
      </c>
      <c r="F17" s="14">
        <v>-21020717</v>
      </c>
      <c r="G17" s="13">
        <f t="shared" si="0"/>
        <v>263368</v>
      </c>
    </row>
    <row r="18" spans="2:7" ht="14.25">
      <c r="B18" s="35"/>
      <c r="C18" s="35"/>
      <c r="D18" s="12" t="s">
        <v>21</v>
      </c>
      <c r="E18" s="13">
        <v>0</v>
      </c>
      <c r="F18" s="14"/>
      <c r="G18" s="13">
        <f t="shared" si="0"/>
        <v>0</v>
      </c>
    </row>
    <row r="19" spans="2:7" ht="14.25">
      <c r="B19" s="35"/>
      <c r="C19" s="35"/>
      <c r="D19" s="12" t="s">
        <v>22</v>
      </c>
      <c r="E19" s="13">
        <v>0</v>
      </c>
      <c r="F19" s="14"/>
      <c r="G19" s="13">
        <f t="shared" si="0"/>
        <v>0</v>
      </c>
    </row>
    <row r="20" spans="2:7" ht="14.25">
      <c r="B20" s="35"/>
      <c r="C20" s="35"/>
      <c r="D20" s="12" t="s">
        <v>23</v>
      </c>
      <c r="E20" s="13">
        <v>0</v>
      </c>
      <c r="F20" s="15"/>
      <c r="G20" s="13">
        <f t="shared" si="0"/>
        <v>0</v>
      </c>
    </row>
    <row r="21" spans="2:7" ht="14.25">
      <c r="B21" s="35"/>
      <c r="C21" s="36"/>
      <c r="D21" s="16" t="s">
        <v>24</v>
      </c>
      <c r="E21" s="17">
        <f>+E12+E13+E14+E15+E16+E17+E18+E19+E20</f>
        <v>617599424</v>
      </c>
      <c r="F21" s="18">
        <f>+F12+F13+F14+F15+F16+F17+F18+F19+F20</f>
        <v>609534047</v>
      </c>
      <c r="G21" s="17">
        <f t="shared" si="0"/>
        <v>8065377</v>
      </c>
    </row>
    <row r="22" spans="2:7" ht="14.25">
      <c r="B22" s="36"/>
      <c r="C22" s="19" t="s">
        <v>25</v>
      </c>
      <c r="D22" s="20"/>
      <c r="E22" s="21">
        <f xml:space="preserve"> +E11 - E21</f>
        <v>-8099009</v>
      </c>
      <c r="F22" s="18">
        <f xml:space="preserve"> +F11 - F21</f>
        <v>6367818</v>
      </c>
      <c r="G22" s="21">
        <f t="shared" si="0"/>
        <v>-14466827</v>
      </c>
    </row>
    <row r="23" spans="2:7" ht="14.25">
      <c r="B23" s="34" t="s">
        <v>26</v>
      </c>
      <c r="C23" s="34" t="s">
        <v>9</v>
      </c>
      <c r="D23" s="12" t="s">
        <v>27</v>
      </c>
      <c r="E23" s="13">
        <v>1150592</v>
      </c>
      <c r="F23" s="11">
        <v>1532804</v>
      </c>
      <c r="G23" s="13">
        <f t="shared" si="0"/>
        <v>-382212</v>
      </c>
    </row>
    <row r="24" spans="2:7" ht="14.25">
      <c r="B24" s="35"/>
      <c r="C24" s="35"/>
      <c r="D24" s="12" t="s">
        <v>28</v>
      </c>
      <c r="E24" s="13">
        <v>130798</v>
      </c>
      <c r="F24" s="14">
        <v>99487</v>
      </c>
      <c r="G24" s="13">
        <f t="shared" si="0"/>
        <v>31311</v>
      </c>
    </row>
    <row r="25" spans="2:7" ht="14.25">
      <c r="B25" s="35"/>
      <c r="C25" s="35"/>
      <c r="D25" s="12" t="s">
        <v>29</v>
      </c>
      <c r="E25" s="13">
        <v>1540354</v>
      </c>
      <c r="F25" s="15">
        <v>2993633</v>
      </c>
      <c r="G25" s="13">
        <f t="shared" si="0"/>
        <v>-1453279</v>
      </c>
    </row>
    <row r="26" spans="2:7" ht="14.25">
      <c r="B26" s="35"/>
      <c r="C26" s="36"/>
      <c r="D26" s="16" t="s">
        <v>30</v>
      </c>
      <c r="E26" s="17">
        <f>+E23+E24+E25</f>
        <v>2821744</v>
      </c>
      <c r="F26" s="18">
        <f>+F23+F24+F25</f>
        <v>4625924</v>
      </c>
      <c r="G26" s="17">
        <f t="shared" si="0"/>
        <v>-1804180</v>
      </c>
    </row>
    <row r="27" spans="2:7" ht="14.25">
      <c r="B27" s="35"/>
      <c r="C27" s="34" t="s">
        <v>14</v>
      </c>
      <c r="D27" s="12" t="s">
        <v>31</v>
      </c>
      <c r="E27" s="13">
        <v>3194618</v>
      </c>
      <c r="F27" s="11">
        <v>3130226</v>
      </c>
      <c r="G27" s="13">
        <f t="shared" si="0"/>
        <v>64392</v>
      </c>
    </row>
    <row r="28" spans="2:7" ht="14.25">
      <c r="B28" s="35"/>
      <c r="C28" s="35"/>
      <c r="D28" s="12" t="s">
        <v>32</v>
      </c>
      <c r="E28" s="13">
        <v>3632419</v>
      </c>
      <c r="F28" s="15">
        <v>1331724</v>
      </c>
      <c r="G28" s="13">
        <f t="shared" si="0"/>
        <v>2300695</v>
      </c>
    </row>
    <row r="29" spans="2:7" ht="14.25">
      <c r="B29" s="35"/>
      <c r="C29" s="36"/>
      <c r="D29" s="16" t="s">
        <v>33</v>
      </c>
      <c r="E29" s="17">
        <f>+E27+E28</f>
        <v>6827037</v>
      </c>
      <c r="F29" s="18">
        <f>+F27+F28</f>
        <v>4461950</v>
      </c>
      <c r="G29" s="17">
        <f t="shared" si="0"/>
        <v>2365087</v>
      </c>
    </row>
    <row r="30" spans="2:7" ht="14.25">
      <c r="B30" s="36"/>
      <c r="C30" s="19" t="s">
        <v>34</v>
      </c>
      <c r="D30" s="22"/>
      <c r="E30" s="23">
        <f xml:space="preserve"> +E26 - E29</f>
        <v>-4005293</v>
      </c>
      <c r="F30" s="18">
        <f xml:space="preserve"> +F26 - F29</f>
        <v>163974</v>
      </c>
      <c r="G30" s="23">
        <f t="shared" si="0"/>
        <v>-4169267</v>
      </c>
    </row>
    <row r="31" spans="2:7" ht="14.25">
      <c r="B31" s="19" t="s">
        <v>35</v>
      </c>
      <c r="C31" s="24"/>
      <c r="D31" s="20"/>
      <c r="E31" s="21">
        <f xml:space="preserve"> +E22 +E30</f>
        <v>-12104302</v>
      </c>
      <c r="F31" s="18">
        <f xml:space="preserve"> +F22 +F30</f>
        <v>6531792</v>
      </c>
      <c r="G31" s="21">
        <f t="shared" si="0"/>
        <v>-18636094</v>
      </c>
    </row>
    <row r="32" spans="2:7" ht="14.25">
      <c r="B32" s="34" t="s">
        <v>36</v>
      </c>
      <c r="C32" s="34" t="s">
        <v>9</v>
      </c>
      <c r="D32" s="12" t="s">
        <v>37</v>
      </c>
      <c r="E32" s="13">
        <v>2416000</v>
      </c>
      <c r="F32" s="11">
        <v>20002330</v>
      </c>
      <c r="G32" s="13">
        <f t="shared" si="0"/>
        <v>-17586330</v>
      </c>
    </row>
    <row r="33" spans="2:7" ht="14.25">
      <c r="B33" s="35"/>
      <c r="C33" s="35"/>
      <c r="D33" s="12" t="s">
        <v>38</v>
      </c>
      <c r="E33" s="13">
        <v>0</v>
      </c>
      <c r="F33" s="14"/>
      <c r="G33" s="13">
        <f t="shared" si="0"/>
        <v>0</v>
      </c>
    </row>
    <row r="34" spans="2:7" ht="14.25">
      <c r="B34" s="35"/>
      <c r="C34" s="35"/>
      <c r="D34" s="12" t="s">
        <v>39</v>
      </c>
      <c r="E34" s="13">
        <v>0</v>
      </c>
      <c r="F34" s="14"/>
      <c r="G34" s="13">
        <f t="shared" si="0"/>
        <v>0</v>
      </c>
    </row>
    <row r="35" spans="2:7" ht="14.25">
      <c r="B35" s="35"/>
      <c r="C35" s="35"/>
      <c r="D35" s="12" t="s">
        <v>40</v>
      </c>
      <c r="E35" s="13">
        <v>0</v>
      </c>
      <c r="F35" s="14"/>
      <c r="G35" s="13">
        <f t="shared" si="0"/>
        <v>0</v>
      </c>
    </row>
    <row r="36" spans="2:7" ht="14.25">
      <c r="B36" s="35"/>
      <c r="C36" s="35"/>
      <c r="D36" s="12" t="s">
        <v>41</v>
      </c>
      <c r="E36" s="13">
        <v>0</v>
      </c>
      <c r="F36" s="14"/>
      <c r="G36" s="13">
        <f t="shared" si="0"/>
        <v>0</v>
      </c>
    </row>
    <row r="37" spans="2:7" ht="14.25">
      <c r="B37" s="35"/>
      <c r="C37" s="35"/>
      <c r="D37" s="12" t="s">
        <v>42</v>
      </c>
      <c r="E37" s="13">
        <v>0</v>
      </c>
      <c r="F37" s="15"/>
      <c r="G37" s="13">
        <f t="shared" si="0"/>
        <v>0</v>
      </c>
    </row>
    <row r="38" spans="2:7" ht="14.25">
      <c r="B38" s="35"/>
      <c r="C38" s="36"/>
      <c r="D38" s="16" t="s">
        <v>43</v>
      </c>
      <c r="E38" s="17">
        <f>+E32+E33+E34+E35+E36+E37</f>
        <v>2416000</v>
      </c>
      <c r="F38" s="18">
        <f>+F32+F33+F34+F35+F36+F37</f>
        <v>20002330</v>
      </c>
      <c r="G38" s="17">
        <f t="shared" si="0"/>
        <v>-17586330</v>
      </c>
    </row>
    <row r="39" spans="2:7" ht="14.25">
      <c r="B39" s="35"/>
      <c r="C39" s="34" t="s">
        <v>14</v>
      </c>
      <c r="D39" s="12" t="s">
        <v>44</v>
      </c>
      <c r="E39" s="13">
        <v>6</v>
      </c>
      <c r="F39" s="11">
        <v>4</v>
      </c>
      <c r="G39" s="13">
        <f t="shared" si="0"/>
        <v>2</v>
      </c>
    </row>
    <row r="40" spans="2:7" ht="14.25">
      <c r="B40" s="35"/>
      <c r="C40" s="35"/>
      <c r="D40" s="12" t="s">
        <v>45</v>
      </c>
      <c r="E40" s="13">
        <v>0</v>
      </c>
      <c r="F40" s="14"/>
      <c r="G40" s="13">
        <f t="shared" si="0"/>
        <v>0</v>
      </c>
    </row>
    <row r="41" spans="2:7" ht="14.25">
      <c r="B41" s="35"/>
      <c r="C41" s="35"/>
      <c r="D41" s="12" t="s">
        <v>46</v>
      </c>
      <c r="E41" s="13">
        <v>2416000</v>
      </c>
      <c r="F41" s="14">
        <v>20002330</v>
      </c>
      <c r="G41" s="13">
        <f t="shared" si="0"/>
        <v>-17586330</v>
      </c>
    </row>
    <row r="42" spans="2:7" ht="14.25">
      <c r="B42" s="35"/>
      <c r="C42" s="35"/>
      <c r="D42" s="12" t="s">
        <v>47</v>
      </c>
      <c r="E42" s="13">
        <v>0</v>
      </c>
      <c r="F42" s="15"/>
      <c r="G42" s="13">
        <f t="shared" si="0"/>
        <v>0</v>
      </c>
    </row>
    <row r="43" spans="2:7" ht="14.25">
      <c r="B43" s="35"/>
      <c r="C43" s="36"/>
      <c r="D43" s="16" t="s">
        <v>48</v>
      </c>
      <c r="E43" s="17">
        <f>+E39+E40+E41+E42</f>
        <v>2416006</v>
      </c>
      <c r="F43" s="18">
        <f>+F39+F40+F41+F42</f>
        <v>20002334</v>
      </c>
      <c r="G43" s="17">
        <f t="shared" si="0"/>
        <v>-17586328</v>
      </c>
    </row>
    <row r="44" spans="2:7" ht="14.25">
      <c r="B44" s="36"/>
      <c r="C44" s="25" t="s">
        <v>49</v>
      </c>
      <c r="D44" s="26"/>
      <c r="E44" s="27">
        <f xml:space="preserve"> +E38 - E43</f>
        <v>-6</v>
      </c>
      <c r="F44" s="18">
        <f xml:space="preserve"> +F38 - F43</f>
        <v>-4</v>
      </c>
      <c r="G44" s="27">
        <f t="shared" si="0"/>
        <v>-2</v>
      </c>
    </row>
    <row r="45" spans="2:7" ht="14.25">
      <c r="B45" s="19" t="s">
        <v>50</v>
      </c>
      <c r="C45" s="28"/>
      <c r="D45" s="29"/>
      <c r="E45" s="30">
        <f xml:space="preserve"> +E31 +E44</f>
        <v>-12104308</v>
      </c>
      <c r="F45" s="18">
        <f xml:space="preserve"> +F31 +F44</f>
        <v>6531788</v>
      </c>
      <c r="G45" s="30">
        <f t="shared" si="0"/>
        <v>-18636096</v>
      </c>
    </row>
    <row r="46" spans="2:7" ht="14.25">
      <c r="B46" s="31" t="s">
        <v>51</v>
      </c>
      <c r="C46" s="28" t="s">
        <v>52</v>
      </c>
      <c r="D46" s="29"/>
      <c r="E46" s="30">
        <v>555159388</v>
      </c>
      <c r="F46" s="18">
        <v>548627600</v>
      </c>
      <c r="G46" s="30">
        <f t="shared" si="0"/>
        <v>6531788</v>
      </c>
    </row>
    <row r="47" spans="2:7" ht="14.25">
      <c r="B47" s="32"/>
      <c r="C47" s="28" t="s">
        <v>53</v>
      </c>
      <c r="D47" s="29"/>
      <c r="E47" s="30">
        <f xml:space="preserve"> +E45 +E46</f>
        <v>543055080</v>
      </c>
      <c r="F47" s="18">
        <f xml:space="preserve"> +F45 +F46</f>
        <v>555159388</v>
      </c>
      <c r="G47" s="30">
        <f t="shared" si="0"/>
        <v>-12104308</v>
      </c>
    </row>
    <row r="48" spans="2:7" ht="14.25">
      <c r="B48" s="32"/>
      <c r="C48" s="28" t="s">
        <v>54</v>
      </c>
      <c r="D48" s="29"/>
      <c r="E48" s="30">
        <v>0</v>
      </c>
      <c r="F48" s="18"/>
      <c r="G48" s="30">
        <f t="shared" si="0"/>
        <v>0</v>
      </c>
    </row>
    <row r="49" spans="2:7" ht="14.25">
      <c r="B49" s="32"/>
      <c r="C49" s="28" t="s">
        <v>55</v>
      </c>
      <c r="D49" s="29"/>
      <c r="E49" s="30">
        <v>0</v>
      </c>
      <c r="F49" s="18"/>
      <c r="G49" s="30">
        <f t="shared" si="0"/>
        <v>0</v>
      </c>
    </row>
    <row r="50" spans="2:7" ht="14.25">
      <c r="B50" s="32"/>
      <c r="C50" s="28" t="s">
        <v>56</v>
      </c>
      <c r="D50" s="29"/>
      <c r="E50" s="30">
        <v>0</v>
      </c>
      <c r="F50" s="18"/>
      <c r="G50" s="30">
        <f t="shared" si="0"/>
        <v>0</v>
      </c>
    </row>
    <row r="51" spans="2:7" ht="14.25">
      <c r="B51" s="33"/>
      <c r="C51" s="28" t="s">
        <v>57</v>
      </c>
      <c r="D51" s="29"/>
      <c r="E51" s="30">
        <f xml:space="preserve"> +E47 +E48 +E49 - E50</f>
        <v>543055080</v>
      </c>
      <c r="F51" s="18">
        <f xml:space="preserve"> +F47 +F48 +F49 - F50</f>
        <v>555159388</v>
      </c>
      <c r="G51" s="30">
        <f t="shared" si="0"/>
        <v>-12104308</v>
      </c>
    </row>
  </sheetData>
  <mergeCells count="13">
    <mergeCell ref="B3:G3"/>
    <mergeCell ref="B5:G5"/>
    <mergeCell ref="B7:D7"/>
    <mergeCell ref="B8:B22"/>
    <mergeCell ref="C8:C11"/>
    <mergeCell ref="C12:C21"/>
    <mergeCell ref="B46:B51"/>
    <mergeCell ref="B23:B30"/>
    <mergeCell ref="C23:C26"/>
    <mergeCell ref="C27:C29"/>
    <mergeCell ref="B32:B44"/>
    <mergeCell ref="C32:C38"/>
    <mergeCell ref="C39:C43"/>
  </mergeCells>
  <phoneticPr fontId="1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1"/>
  <sheetViews>
    <sheetView showGridLines="0" workbookViewId="0"/>
  </sheetViews>
  <sheetFormatPr defaultRowHeight="13.5"/>
  <cols>
    <col min="1" max="3" width="2.875" customWidth="1"/>
    <col min="4" max="4" width="59.25" customWidth="1"/>
    <col min="5" max="10" width="20.75" customWidth="1"/>
  </cols>
  <sheetData>
    <row r="1" spans="2:10">
      <c r="B1" s="1"/>
      <c r="C1" s="1"/>
      <c r="D1" s="1"/>
      <c r="E1" s="1"/>
      <c r="F1" s="1"/>
      <c r="G1" s="1"/>
      <c r="H1" s="1"/>
      <c r="I1" s="1"/>
      <c r="J1" s="1"/>
    </row>
    <row r="2" spans="2:10" ht="21">
      <c r="B2" s="5"/>
      <c r="C2" s="5"/>
      <c r="D2" s="5"/>
      <c r="E2" s="5"/>
      <c r="F2" s="3"/>
      <c r="G2" s="3"/>
      <c r="H2" s="3"/>
      <c r="I2" s="40"/>
      <c r="J2" s="4" t="s">
        <v>66</v>
      </c>
    </row>
    <row r="3" spans="2:10" ht="21">
      <c r="B3" s="37" t="s">
        <v>65</v>
      </c>
      <c r="C3" s="37"/>
      <c r="D3" s="37"/>
      <c r="E3" s="37"/>
      <c r="F3" s="37"/>
      <c r="G3" s="37"/>
      <c r="H3" s="37"/>
      <c r="I3" s="37"/>
      <c r="J3" s="37"/>
    </row>
    <row r="4" spans="2:10" ht="14.25">
      <c r="B4" s="6"/>
      <c r="C4" s="6"/>
      <c r="D4" s="6"/>
      <c r="E4" s="6"/>
      <c r="F4" s="6"/>
      <c r="G4" s="6"/>
      <c r="H4" s="6"/>
      <c r="I4" s="3"/>
      <c r="J4" s="3"/>
    </row>
    <row r="5" spans="2:10" ht="21">
      <c r="B5" s="38" t="s">
        <v>2</v>
      </c>
      <c r="C5" s="38"/>
      <c r="D5" s="38"/>
      <c r="E5" s="38"/>
      <c r="F5" s="38"/>
      <c r="G5" s="38"/>
      <c r="H5" s="38"/>
      <c r="I5" s="38"/>
      <c r="J5" s="38"/>
    </row>
    <row r="6" spans="2:10" ht="15.75">
      <c r="B6" s="7"/>
      <c r="C6" s="7"/>
      <c r="D6" s="7"/>
      <c r="E6" s="7"/>
      <c r="F6" s="7"/>
      <c r="G6" s="7"/>
      <c r="H6" s="3"/>
      <c r="I6" s="3"/>
      <c r="J6" s="7" t="s">
        <v>64</v>
      </c>
    </row>
    <row r="7" spans="2:10" ht="14.25">
      <c r="B7" s="39" t="s">
        <v>4</v>
      </c>
      <c r="C7" s="39"/>
      <c r="D7" s="39"/>
      <c r="E7" s="8" t="s">
        <v>63</v>
      </c>
      <c r="F7" s="8" t="s">
        <v>62</v>
      </c>
      <c r="G7" s="8" t="s">
        <v>61</v>
      </c>
      <c r="H7" s="8" t="s">
        <v>60</v>
      </c>
      <c r="I7" s="8" t="s">
        <v>59</v>
      </c>
      <c r="J7" s="8" t="s">
        <v>58</v>
      </c>
    </row>
    <row r="8" spans="2:10" ht="14.25">
      <c r="B8" s="34" t="s">
        <v>8</v>
      </c>
      <c r="C8" s="34" t="s">
        <v>9</v>
      </c>
      <c r="D8" s="9" t="s">
        <v>10</v>
      </c>
      <c r="E8" s="10">
        <v>608381785</v>
      </c>
      <c r="F8" s="10"/>
      <c r="G8" s="10"/>
      <c r="H8" s="10">
        <f>E8+F8+G8</f>
        <v>608381785</v>
      </c>
      <c r="I8" s="11"/>
      <c r="J8" s="10">
        <f>H8-I8</f>
        <v>608381785</v>
      </c>
    </row>
    <row r="9" spans="2:10" ht="14.25">
      <c r="B9" s="35"/>
      <c r="C9" s="35"/>
      <c r="D9" s="12" t="s">
        <v>11</v>
      </c>
      <c r="E9" s="13">
        <v>1118630</v>
      </c>
      <c r="F9" s="13"/>
      <c r="G9" s="13"/>
      <c r="H9" s="13">
        <f>E9+F9+G9</f>
        <v>1118630</v>
      </c>
      <c r="I9" s="14"/>
      <c r="J9" s="13">
        <f>H9-I9</f>
        <v>1118630</v>
      </c>
    </row>
    <row r="10" spans="2:10" ht="14.25">
      <c r="B10" s="35"/>
      <c r="C10" s="35"/>
      <c r="D10" s="12" t="s">
        <v>12</v>
      </c>
      <c r="E10" s="13"/>
      <c r="F10" s="13"/>
      <c r="G10" s="13"/>
      <c r="H10" s="13">
        <f>E10+F10+G10</f>
        <v>0</v>
      </c>
      <c r="I10" s="15"/>
      <c r="J10" s="13">
        <f>H10-I10</f>
        <v>0</v>
      </c>
    </row>
    <row r="11" spans="2:10" ht="14.25">
      <c r="B11" s="35"/>
      <c r="C11" s="36"/>
      <c r="D11" s="16" t="s">
        <v>13</v>
      </c>
      <c r="E11" s="17">
        <f>+E8+E9+E10</f>
        <v>609500415</v>
      </c>
      <c r="F11" s="17">
        <f>+F8+F9+F10</f>
        <v>0</v>
      </c>
      <c r="G11" s="17">
        <f>+G8+G9+G10</f>
        <v>0</v>
      </c>
      <c r="H11" s="17">
        <f>E11+F11+G11</f>
        <v>609500415</v>
      </c>
      <c r="I11" s="18">
        <f>+I8+I9+I10</f>
        <v>0</v>
      </c>
      <c r="J11" s="17">
        <f>H11-I11</f>
        <v>609500415</v>
      </c>
    </row>
    <row r="12" spans="2:10" ht="14.25">
      <c r="B12" s="35"/>
      <c r="C12" s="34" t="s">
        <v>14</v>
      </c>
      <c r="D12" s="12" t="s">
        <v>15</v>
      </c>
      <c r="E12" s="13">
        <v>399347687</v>
      </c>
      <c r="F12" s="13"/>
      <c r="G12" s="13"/>
      <c r="H12" s="13">
        <f>E12+F12+G12</f>
        <v>399347687</v>
      </c>
      <c r="I12" s="11"/>
      <c r="J12" s="13">
        <f>H12-I12</f>
        <v>399347687</v>
      </c>
    </row>
    <row r="13" spans="2:10" ht="14.25">
      <c r="B13" s="35"/>
      <c r="C13" s="35"/>
      <c r="D13" s="12" t="s">
        <v>16</v>
      </c>
      <c r="E13" s="13">
        <v>99865595</v>
      </c>
      <c r="F13" s="13"/>
      <c r="G13" s="13"/>
      <c r="H13" s="13">
        <f>E13+F13+G13</f>
        <v>99865595</v>
      </c>
      <c r="I13" s="14"/>
      <c r="J13" s="13">
        <f>H13-I13</f>
        <v>99865595</v>
      </c>
    </row>
    <row r="14" spans="2:10" ht="14.25">
      <c r="B14" s="35"/>
      <c r="C14" s="35"/>
      <c r="D14" s="12" t="s">
        <v>17</v>
      </c>
      <c r="E14" s="13">
        <v>91399189</v>
      </c>
      <c r="F14" s="13"/>
      <c r="G14" s="13"/>
      <c r="H14" s="13">
        <f>E14+F14+G14</f>
        <v>91399189</v>
      </c>
      <c r="I14" s="14"/>
      <c r="J14" s="13">
        <f>H14-I14</f>
        <v>91399189</v>
      </c>
    </row>
    <row r="15" spans="2:10" ht="14.25">
      <c r="B15" s="35"/>
      <c r="C15" s="35"/>
      <c r="D15" s="12" t="s">
        <v>18</v>
      </c>
      <c r="E15" s="13">
        <v>237421</v>
      </c>
      <c r="F15" s="13"/>
      <c r="G15" s="13"/>
      <c r="H15" s="13">
        <f>E15+F15+G15</f>
        <v>237421</v>
      </c>
      <c r="I15" s="14"/>
      <c r="J15" s="13">
        <f>H15-I15</f>
        <v>237421</v>
      </c>
    </row>
    <row r="16" spans="2:10" ht="14.25">
      <c r="B16" s="35"/>
      <c r="C16" s="35"/>
      <c r="D16" s="12" t="s">
        <v>19</v>
      </c>
      <c r="E16" s="13">
        <v>47506881</v>
      </c>
      <c r="F16" s="13"/>
      <c r="G16" s="13"/>
      <c r="H16" s="13">
        <f>E16+F16+G16</f>
        <v>47506881</v>
      </c>
      <c r="I16" s="14"/>
      <c r="J16" s="13">
        <f>H16-I16</f>
        <v>47506881</v>
      </c>
    </row>
    <row r="17" spans="2:10" ht="14.25">
      <c r="B17" s="35"/>
      <c r="C17" s="35"/>
      <c r="D17" s="12" t="s">
        <v>20</v>
      </c>
      <c r="E17" s="13">
        <v>-20757349</v>
      </c>
      <c r="F17" s="13"/>
      <c r="G17" s="13"/>
      <c r="H17" s="13">
        <f>E17+F17+G17</f>
        <v>-20757349</v>
      </c>
      <c r="I17" s="14"/>
      <c r="J17" s="13">
        <f>H17-I17</f>
        <v>-20757349</v>
      </c>
    </row>
    <row r="18" spans="2:10" ht="14.25">
      <c r="B18" s="35"/>
      <c r="C18" s="35"/>
      <c r="D18" s="12" t="s">
        <v>21</v>
      </c>
      <c r="E18" s="13"/>
      <c r="F18" s="13"/>
      <c r="G18" s="13"/>
      <c r="H18" s="13">
        <f>E18+F18+G18</f>
        <v>0</v>
      </c>
      <c r="I18" s="14"/>
      <c r="J18" s="13">
        <f>H18-I18</f>
        <v>0</v>
      </c>
    </row>
    <row r="19" spans="2:10" ht="14.25">
      <c r="B19" s="35"/>
      <c r="C19" s="35"/>
      <c r="D19" s="12" t="s">
        <v>22</v>
      </c>
      <c r="E19" s="13"/>
      <c r="F19" s="13"/>
      <c r="G19" s="13"/>
      <c r="H19" s="13">
        <f>E19+F19+G19</f>
        <v>0</v>
      </c>
      <c r="I19" s="14"/>
      <c r="J19" s="13">
        <f>H19-I19</f>
        <v>0</v>
      </c>
    </row>
    <row r="20" spans="2:10" ht="14.25">
      <c r="B20" s="35"/>
      <c r="C20" s="35"/>
      <c r="D20" s="12" t="s">
        <v>23</v>
      </c>
      <c r="E20" s="13"/>
      <c r="F20" s="13"/>
      <c r="G20" s="13"/>
      <c r="H20" s="13">
        <f>E20+F20+G20</f>
        <v>0</v>
      </c>
      <c r="I20" s="15"/>
      <c r="J20" s="13">
        <f>H20-I20</f>
        <v>0</v>
      </c>
    </row>
    <row r="21" spans="2:10" ht="14.25">
      <c r="B21" s="35"/>
      <c r="C21" s="36"/>
      <c r="D21" s="16" t="s">
        <v>24</v>
      </c>
      <c r="E21" s="17">
        <f>+E12+E13+E14+E15+E16+E17+E18+E19+E20</f>
        <v>617599424</v>
      </c>
      <c r="F21" s="17">
        <f>+F12+F13+F14+F15+F16+F17+F18+F19+F20</f>
        <v>0</v>
      </c>
      <c r="G21" s="17">
        <f>+G12+G13+G14+G15+G16+G17+G18+G19+G20</f>
        <v>0</v>
      </c>
      <c r="H21" s="17">
        <f>E21+F21+G21</f>
        <v>617599424</v>
      </c>
      <c r="I21" s="18">
        <f>+I12+I13+I14+I15+I16+I17+I18+I19+I20</f>
        <v>0</v>
      </c>
      <c r="J21" s="17">
        <f>H21-I21</f>
        <v>617599424</v>
      </c>
    </row>
    <row r="22" spans="2:10" ht="14.25">
      <c r="B22" s="36"/>
      <c r="C22" s="19" t="s">
        <v>25</v>
      </c>
      <c r="D22" s="20"/>
      <c r="E22" s="21">
        <f xml:space="preserve"> +E11 - E21</f>
        <v>-8099009</v>
      </c>
      <c r="F22" s="21">
        <f xml:space="preserve"> +F11 - F21</f>
        <v>0</v>
      </c>
      <c r="G22" s="21">
        <f xml:space="preserve"> +G11 - G21</f>
        <v>0</v>
      </c>
      <c r="H22" s="21">
        <f>E22+F22+G22</f>
        <v>-8099009</v>
      </c>
      <c r="I22" s="18">
        <f xml:space="preserve"> +I11 - I21</f>
        <v>0</v>
      </c>
      <c r="J22" s="21">
        <f>H22-I22</f>
        <v>-8099009</v>
      </c>
    </row>
    <row r="23" spans="2:10" ht="14.25">
      <c r="B23" s="34" t="s">
        <v>26</v>
      </c>
      <c r="C23" s="34" t="s">
        <v>9</v>
      </c>
      <c r="D23" s="12" t="s">
        <v>27</v>
      </c>
      <c r="E23" s="13">
        <v>1150592</v>
      </c>
      <c r="F23" s="13"/>
      <c r="G23" s="13"/>
      <c r="H23" s="13">
        <f>E23+F23+G23</f>
        <v>1150592</v>
      </c>
      <c r="I23" s="11"/>
      <c r="J23" s="13">
        <f>H23-I23</f>
        <v>1150592</v>
      </c>
    </row>
    <row r="24" spans="2:10" ht="14.25">
      <c r="B24" s="35"/>
      <c r="C24" s="35"/>
      <c r="D24" s="12" t="s">
        <v>28</v>
      </c>
      <c r="E24" s="13">
        <v>130798</v>
      </c>
      <c r="F24" s="13"/>
      <c r="G24" s="13"/>
      <c r="H24" s="13">
        <f>E24+F24+G24</f>
        <v>130798</v>
      </c>
      <c r="I24" s="14"/>
      <c r="J24" s="13">
        <f>H24-I24</f>
        <v>130798</v>
      </c>
    </row>
    <row r="25" spans="2:10" ht="14.25">
      <c r="B25" s="35"/>
      <c r="C25" s="35"/>
      <c r="D25" s="12" t="s">
        <v>29</v>
      </c>
      <c r="E25" s="13">
        <v>1540354</v>
      </c>
      <c r="F25" s="13"/>
      <c r="G25" s="13"/>
      <c r="H25" s="13">
        <f>E25+F25+G25</f>
        <v>1540354</v>
      </c>
      <c r="I25" s="15"/>
      <c r="J25" s="13">
        <f>H25-I25</f>
        <v>1540354</v>
      </c>
    </row>
    <row r="26" spans="2:10" ht="14.25">
      <c r="B26" s="35"/>
      <c r="C26" s="36"/>
      <c r="D26" s="16" t="s">
        <v>30</v>
      </c>
      <c r="E26" s="17">
        <f>+E23+E24+E25</f>
        <v>2821744</v>
      </c>
      <c r="F26" s="17">
        <f>+F23+F24+F25</f>
        <v>0</v>
      </c>
      <c r="G26" s="17">
        <f>+G23+G24+G25</f>
        <v>0</v>
      </c>
      <c r="H26" s="17">
        <f>E26+F26+G26</f>
        <v>2821744</v>
      </c>
      <c r="I26" s="18">
        <f>+I23+I24+I25</f>
        <v>0</v>
      </c>
      <c r="J26" s="17">
        <f>H26-I26</f>
        <v>2821744</v>
      </c>
    </row>
    <row r="27" spans="2:10" ht="14.25">
      <c r="B27" s="35"/>
      <c r="C27" s="34" t="s">
        <v>14</v>
      </c>
      <c r="D27" s="12" t="s">
        <v>31</v>
      </c>
      <c r="E27" s="13">
        <v>3194618</v>
      </c>
      <c r="F27" s="13"/>
      <c r="G27" s="13"/>
      <c r="H27" s="13">
        <f>E27+F27+G27</f>
        <v>3194618</v>
      </c>
      <c r="I27" s="11"/>
      <c r="J27" s="13">
        <f>H27-I27</f>
        <v>3194618</v>
      </c>
    </row>
    <row r="28" spans="2:10" ht="14.25">
      <c r="B28" s="35"/>
      <c r="C28" s="35"/>
      <c r="D28" s="12" t="s">
        <v>32</v>
      </c>
      <c r="E28" s="13">
        <v>3632419</v>
      </c>
      <c r="F28" s="13"/>
      <c r="G28" s="13"/>
      <c r="H28" s="13">
        <f>E28+F28+G28</f>
        <v>3632419</v>
      </c>
      <c r="I28" s="15"/>
      <c r="J28" s="13">
        <f>H28-I28</f>
        <v>3632419</v>
      </c>
    </row>
    <row r="29" spans="2:10" ht="14.25">
      <c r="B29" s="35"/>
      <c r="C29" s="36"/>
      <c r="D29" s="16" t="s">
        <v>33</v>
      </c>
      <c r="E29" s="17">
        <f>+E27+E28</f>
        <v>6827037</v>
      </c>
      <c r="F29" s="17">
        <f>+F27+F28</f>
        <v>0</v>
      </c>
      <c r="G29" s="17">
        <f>+G27+G28</f>
        <v>0</v>
      </c>
      <c r="H29" s="17">
        <f>E29+F29+G29</f>
        <v>6827037</v>
      </c>
      <c r="I29" s="18">
        <f>+I27+I28</f>
        <v>0</v>
      </c>
      <c r="J29" s="17">
        <f>H29-I29</f>
        <v>6827037</v>
      </c>
    </row>
    <row r="30" spans="2:10" ht="14.25">
      <c r="B30" s="36"/>
      <c r="C30" s="19" t="s">
        <v>34</v>
      </c>
      <c r="D30" s="22"/>
      <c r="E30" s="23">
        <f xml:space="preserve"> +E26 - E29</f>
        <v>-4005293</v>
      </c>
      <c r="F30" s="23">
        <f xml:space="preserve"> +F26 - F29</f>
        <v>0</v>
      </c>
      <c r="G30" s="23">
        <f xml:space="preserve"> +G26 - G29</f>
        <v>0</v>
      </c>
      <c r="H30" s="23">
        <f>E30+F30+G30</f>
        <v>-4005293</v>
      </c>
      <c r="I30" s="18">
        <f xml:space="preserve"> +I26 - I29</f>
        <v>0</v>
      </c>
      <c r="J30" s="23">
        <f>H30-I30</f>
        <v>-4005293</v>
      </c>
    </row>
    <row r="31" spans="2:10" ht="14.25">
      <c r="B31" s="19" t="s">
        <v>35</v>
      </c>
      <c r="C31" s="24"/>
      <c r="D31" s="20"/>
      <c r="E31" s="21">
        <f xml:space="preserve"> +E22 +E30</f>
        <v>-12104302</v>
      </c>
      <c r="F31" s="21">
        <f xml:space="preserve"> +F22 +F30</f>
        <v>0</v>
      </c>
      <c r="G31" s="21">
        <f xml:space="preserve"> +G22 +G30</f>
        <v>0</v>
      </c>
      <c r="H31" s="21">
        <f>E31+F31+G31</f>
        <v>-12104302</v>
      </c>
      <c r="I31" s="18">
        <f xml:space="preserve"> +I22 +I30</f>
        <v>0</v>
      </c>
      <c r="J31" s="21">
        <f>H31-I31</f>
        <v>-12104302</v>
      </c>
    </row>
    <row r="32" spans="2:10" ht="14.25">
      <c r="B32" s="34" t="s">
        <v>36</v>
      </c>
      <c r="C32" s="34" t="s">
        <v>9</v>
      </c>
      <c r="D32" s="12" t="s">
        <v>37</v>
      </c>
      <c r="E32" s="13">
        <v>2416000</v>
      </c>
      <c r="F32" s="13"/>
      <c r="G32" s="13"/>
      <c r="H32" s="13">
        <f>E32+F32+G32</f>
        <v>2416000</v>
      </c>
      <c r="I32" s="11"/>
      <c r="J32" s="13">
        <f>H32-I32</f>
        <v>2416000</v>
      </c>
    </row>
    <row r="33" spans="2:10" ht="14.25">
      <c r="B33" s="35"/>
      <c r="C33" s="35"/>
      <c r="D33" s="12" t="s">
        <v>38</v>
      </c>
      <c r="E33" s="13"/>
      <c r="F33" s="13"/>
      <c r="G33" s="13"/>
      <c r="H33" s="13">
        <f>E33+F33+G33</f>
        <v>0</v>
      </c>
      <c r="I33" s="14"/>
      <c r="J33" s="13">
        <f>H33-I33</f>
        <v>0</v>
      </c>
    </row>
    <row r="34" spans="2:10" ht="14.25">
      <c r="B34" s="35"/>
      <c r="C34" s="35"/>
      <c r="D34" s="12" t="s">
        <v>39</v>
      </c>
      <c r="E34" s="13"/>
      <c r="F34" s="13"/>
      <c r="G34" s="13"/>
      <c r="H34" s="13">
        <f>E34+F34+G34</f>
        <v>0</v>
      </c>
      <c r="I34" s="14"/>
      <c r="J34" s="13">
        <f>H34-I34</f>
        <v>0</v>
      </c>
    </row>
    <row r="35" spans="2:10" ht="14.25">
      <c r="B35" s="35"/>
      <c r="C35" s="35"/>
      <c r="D35" s="12" t="s">
        <v>40</v>
      </c>
      <c r="E35" s="13"/>
      <c r="F35" s="13"/>
      <c r="G35" s="13"/>
      <c r="H35" s="13">
        <f>E35+F35+G35</f>
        <v>0</v>
      </c>
      <c r="I35" s="14"/>
      <c r="J35" s="13">
        <f>H35-I35</f>
        <v>0</v>
      </c>
    </row>
    <row r="36" spans="2:10" ht="14.25">
      <c r="B36" s="35"/>
      <c r="C36" s="35"/>
      <c r="D36" s="12" t="s">
        <v>41</v>
      </c>
      <c r="E36" s="13"/>
      <c r="F36" s="13"/>
      <c r="G36" s="13"/>
      <c r="H36" s="13">
        <f>E36+F36+G36</f>
        <v>0</v>
      </c>
      <c r="I36" s="14"/>
      <c r="J36" s="13">
        <f>H36-I36</f>
        <v>0</v>
      </c>
    </row>
    <row r="37" spans="2:10" ht="14.25">
      <c r="B37" s="35"/>
      <c r="C37" s="35"/>
      <c r="D37" s="12" t="s">
        <v>42</v>
      </c>
      <c r="E37" s="13"/>
      <c r="F37" s="13"/>
      <c r="G37" s="13"/>
      <c r="H37" s="13">
        <f>E37+F37+G37</f>
        <v>0</v>
      </c>
      <c r="I37" s="15"/>
      <c r="J37" s="13">
        <f>H37-I37</f>
        <v>0</v>
      </c>
    </row>
    <row r="38" spans="2:10" ht="14.25">
      <c r="B38" s="35"/>
      <c r="C38" s="36"/>
      <c r="D38" s="16" t="s">
        <v>43</v>
      </c>
      <c r="E38" s="17">
        <f>+E32+E33+E34+E35+E36+E37</f>
        <v>2416000</v>
      </c>
      <c r="F38" s="17">
        <f>+F32+F33+F34+F35+F36+F37</f>
        <v>0</v>
      </c>
      <c r="G38" s="17">
        <f>+G32+G33+G34+G35+G36+G37</f>
        <v>0</v>
      </c>
      <c r="H38" s="17">
        <f>E38+F38+G38</f>
        <v>2416000</v>
      </c>
      <c r="I38" s="18">
        <f>+I32+I33+I34+I35+I36+I37</f>
        <v>0</v>
      </c>
      <c r="J38" s="17">
        <f>H38-I38</f>
        <v>2416000</v>
      </c>
    </row>
    <row r="39" spans="2:10" ht="14.25">
      <c r="B39" s="35"/>
      <c r="C39" s="34" t="s">
        <v>14</v>
      </c>
      <c r="D39" s="12" t="s">
        <v>44</v>
      </c>
      <c r="E39" s="13">
        <v>6</v>
      </c>
      <c r="F39" s="13"/>
      <c r="G39" s="13"/>
      <c r="H39" s="13">
        <f>E39+F39+G39</f>
        <v>6</v>
      </c>
      <c r="I39" s="11"/>
      <c r="J39" s="13">
        <f>H39-I39</f>
        <v>6</v>
      </c>
    </row>
    <row r="40" spans="2:10" ht="14.25">
      <c r="B40" s="35"/>
      <c r="C40" s="35"/>
      <c r="D40" s="12" t="s">
        <v>45</v>
      </c>
      <c r="E40" s="13"/>
      <c r="F40" s="13"/>
      <c r="G40" s="13"/>
      <c r="H40" s="13">
        <f>E40+F40+G40</f>
        <v>0</v>
      </c>
      <c r="I40" s="14"/>
      <c r="J40" s="13">
        <f>H40-I40</f>
        <v>0</v>
      </c>
    </row>
    <row r="41" spans="2:10" ht="14.25">
      <c r="B41" s="35"/>
      <c r="C41" s="35"/>
      <c r="D41" s="12" t="s">
        <v>46</v>
      </c>
      <c r="E41" s="13">
        <v>2416000</v>
      </c>
      <c r="F41" s="13"/>
      <c r="G41" s="13"/>
      <c r="H41" s="13">
        <f>E41+F41+G41</f>
        <v>2416000</v>
      </c>
      <c r="I41" s="14"/>
      <c r="J41" s="13">
        <f>H41-I41</f>
        <v>2416000</v>
      </c>
    </row>
    <row r="42" spans="2:10" ht="14.25">
      <c r="B42" s="35"/>
      <c r="C42" s="35"/>
      <c r="D42" s="12" t="s">
        <v>47</v>
      </c>
      <c r="E42" s="13"/>
      <c r="F42" s="13"/>
      <c r="G42" s="13"/>
      <c r="H42" s="13">
        <f>E42+F42+G42</f>
        <v>0</v>
      </c>
      <c r="I42" s="15"/>
      <c r="J42" s="13">
        <f>H42-I42</f>
        <v>0</v>
      </c>
    </row>
    <row r="43" spans="2:10" ht="14.25">
      <c r="B43" s="35"/>
      <c r="C43" s="36"/>
      <c r="D43" s="16" t="s">
        <v>48</v>
      </c>
      <c r="E43" s="17">
        <f>+E39+E40+E41+E42</f>
        <v>2416006</v>
      </c>
      <c r="F43" s="17">
        <f>+F39+F40+F41+F42</f>
        <v>0</v>
      </c>
      <c r="G43" s="17">
        <f>+G39+G40+G41+G42</f>
        <v>0</v>
      </c>
      <c r="H43" s="17">
        <f>E43+F43+G43</f>
        <v>2416006</v>
      </c>
      <c r="I43" s="18">
        <f>+I39+I40+I41+I42</f>
        <v>0</v>
      </c>
      <c r="J43" s="17">
        <f>H43-I43</f>
        <v>2416006</v>
      </c>
    </row>
    <row r="44" spans="2:10" ht="14.25">
      <c r="B44" s="36"/>
      <c r="C44" s="25" t="s">
        <v>49</v>
      </c>
      <c r="D44" s="26"/>
      <c r="E44" s="27">
        <f xml:space="preserve"> +E38 - E43</f>
        <v>-6</v>
      </c>
      <c r="F44" s="27">
        <f xml:space="preserve"> +F38 - F43</f>
        <v>0</v>
      </c>
      <c r="G44" s="27">
        <f xml:space="preserve"> +G38 - G43</f>
        <v>0</v>
      </c>
      <c r="H44" s="27">
        <f>E44+F44+G44</f>
        <v>-6</v>
      </c>
      <c r="I44" s="18">
        <f xml:space="preserve"> +I38 - I43</f>
        <v>0</v>
      </c>
      <c r="J44" s="27">
        <f>H44-I44</f>
        <v>-6</v>
      </c>
    </row>
    <row r="45" spans="2:10" ht="14.25">
      <c r="B45" s="19" t="s">
        <v>50</v>
      </c>
      <c r="C45" s="28"/>
      <c r="D45" s="29"/>
      <c r="E45" s="30">
        <f xml:space="preserve"> +E31 +E44</f>
        <v>-12104308</v>
      </c>
      <c r="F45" s="30">
        <f xml:space="preserve"> +F31 +F44</f>
        <v>0</v>
      </c>
      <c r="G45" s="30">
        <f xml:space="preserve"> +G31 +G44</f>
        <v>0</v>
      </c>
      <c r="H45" s="30">
        <f>E45+F45+G45</f>
        <v>-12104308</v>
      </c>
      <c r="I45" s="18">
        <f xml:space="preserve"> +I31 +I44</f>
        <v>0</v>
      </c>
      <c r="J45" s="30">
        <f>H45-I45</f>
        <v>-12104308</v>
      </c>
    </row>
    <row r="46" spans="2:10" ht="14.25">
      <c r="B46" s="31" t="s">
        <v>51</v>
      </c>
      <c r="C46" s="28" t="s">
        <v>52</v>
      </c>
      <c r="D46" s="29"/>
      <c r="E46" s="30">
        <v>555159388</v>
      </c>
      <c r="F46" s="30"/>
      <c r="G46" s="30"/>
      <c r="H46" s="30">
        <f>E46+F46+G46</f>
        <v>555159388</v>
      </c>
      <c r="I46" s="18"/>
      <c r="J46" s="30">
        <f>H46-I46</f>
        <v>555159388</v>
      </c>
    </row>
    <row r="47" spans="2:10" ht="14.25">
      <c r="B47" s="32"/>
      <c r="C47" s="28" t="s">
        <v>53</v>
      </c>
      <c r="D47" s="29"/>
      <c r="E47" s="30">
        <f xml:space="preserve"> +E45 +E46</f>
        <v>543055080</v>
      </c>
      <c r="F47" s="30">
        <f xml:space="preserve"> +F45 +F46</f>
        <v>0</v>
      </c>
      <c r="G47" s="30">
        <f xml:space="preserve"> +G45 +G46</f>
        <v>0</v>
      </c>
      <c r="H47" s="30">
        <f>E47+F47+G47</f>
        <v>543055080</v>
      </c>
      <c r="I47" s="18">
        <f xml:space="preserve"> +I45 +I46</f>
        <v>0</v>
      </c>
      <c r="J47" s="30">
        <f>H47-I47</f>
        <v>543055080</v>
      </c>
    </row>
    <row r="48" spans="2:10" ht="14.25">
      <c r="B48" s="32"/>
      <c r="C48" s="28" t="s">
        <v>54</v>
      </c>
      <c r="D48" s="29"/>
      <c r="E48" s="30"/>
      <c r="F48" s="30"/>
      <c r="G48" s="30"/>
      <c r="H48" s="30">
        <f>E48+F48+G48</f>
        <v>0</v>
      </c>
      <c r="I48" s="18"/>
      <c r="J48" s="30">
        <f>H48-I48</f>
        <v>0</v>
      </c>
    </row>
    <row r="49" spans="2:10" ht="14.25">
      <c r="B49" s="32"/>
      <c r="C49" s="28" t="s">
        <v>55</v>
      </c>
      <c r="D49" s="29"/>
      <c r="E49" s="30"/>
      <c r="F49" s="30"/>
      <c r="G49" s="30"/>
      <c r="H49" s="30">
        <f>E49+F49+G49</f>
        <v>0</v>
      </c>
      <c r="I49" s="18"/>
      <c r="J49" s="30">
        <f>H49-I49</f>
        <v>0</v>
      </c>
    </row>
    <row r="50" spans="2:10" ht="14.25">
      <c r="B50" s="32"/>
      <c r="C50" s="28" t="s">
        <v>56</v>
      </c>
      <c r="D50" s="29"/>
      <c r="E50" s="30"/>
      <c r="F50" s="30"/>
      <c r="G50" s="30"/>
      <c r="H50" s="30">
        <f>E50+F50+G50</f>
        <v>0</v>
      </c>
      <c r="I50" s="18"/>
      <c r="J50" s="30">
        <f>H50-I50</f>
        <v>0</v>
      </c>
    </row>
    <row r="51" spans="2:10" ht="14.25">
      <c r="B51" s="33"/>
      <c r="C51" s="28" t="s">
        <v>57</v>
      </c>
      <c r="D51" s="29"/>
      <c r="E51" s="30">
        <f xml:space="preserve"> +E47 +E48 +E49 - E50</f>
        <v>543055080</v>
      </c>
      <c r="F51" s="30">
        <f xml:space="preserve"> +F47 +F48 +F49 - F50</f>
        <v>0</v>
      </c>
      <c r="G51" s="30">
        <f xml:space="preserve"> +G47 +G48 +G49 - G50</f>
        <v>0</v>
      </c>
      <c r="H51" s="30">
        <f>E51+F51+G51</f>
        <v>543055080</v>
      </c>
      <c r="I51" s="18">
        <f xml:space="preserve"> +I47 +I48 +I49 - I50</f>
        <v>0</v>
      </c>
      <c r="J51" s="30">
        <f>H51-I51</f>
        <v>543055080</v>
      </c>
    </row>
  </sheetData>
  <mergeCells count="13">
    <mergeCell ref="B46:B51"/>
    <mergeCell ref="B23:B30"/>
    <mergeCell ref="C23:C26"/>
    <mergeCell ref="C27:C29"/>
    <mergeCell ref="B32:B44"/>
    <mergeCell ref="C32:C38"/>
    <mergeCell ref="C39:C43"/>
    <mergeCell ref="B3:J3"/>
    <mergeCell ref="B5:J5"/>
    <mergeCell ref="B7:D7"/>
    <mergeCell ref="B8:B22"/>
    <mergeCell ref="C8:C11"/>
    <mergeCell ref="C12:C21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workbookViewId="0"/>
  </sheetViews>
  <sheetFormatPr defaultRowHeight="13.5"/>
  <cols>
    <col min="1" max="3" width="2.875" customWidth="1"/>
    <col min="4" max="4" width="57.5" customWidth="1"/>
    <col min="5" max="9" width="20.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 ht="21">
      <c r="B2" s="5"/>
      <c r="C2" s="5"/>
      <c r="D2" s="5"/>
      <c r="E2" s="5"/>
      <c r="F2" s="5"/>
      <c r="G2" s="3"/>
      <c r="H2" s="4"/>
      <c r="I2" s="4" t="s">
        <v>73</v>
      </c>
    </row>
    <row r="3" spans="2:9" ht="21">
      <c r="B3" s="37" t="s">
        <v>72</v>
      </c>
      <c r="C3" s="37"/>
      <c r="D3" s="37"/>
      <c r="E3" s="37"/>
      <c r="F3" s="37"/>
      <c r="G3" s="37"/>
      <c r="H3" s="37"/>
      <c r="I3" s="37"/>
    </row>
    <row r="4" spans="2:9" ht="14.25">
      <c r="B4" s="6"/>
      <c r="C4" s="6"/>
      <c r="D4" s="6"/>
      <c r="E4" s="6"/>
      <c r="F4" s="6"/>
      <c r="G4" s="6"/>
      <c r="H4" s="3"/>
      <c r="I4" s="3"/>
    </row>
    <row r="5" spans="2:9" ht="21">
      <c r="B5" s="38" t="s">
        <v>2</v>
      </c>
      <c r="C5" s="38"/>
      <c r="D5" s="38"/>
      <c r="E5" s="38"/>
      <c r="F5" s="38"/>
      <c r="G5" s="38"/>
      <c r="H5" s="38"/>
      <c r="I5" s="38"/>
    </row>
    <row r="6" spans="2:9" ht="15.75">
      <c r="B6" s="7"/>
      <c r="C6" s="7"/>
      <c r="D6" s="7"/>
      <c r="E6" s="7"/>
      <c r="F6" s="7"/>
      <c r="G6" s="3"/>
      <c r="H6" s="3"/>
      <c r="I6" s="7" t="s">
        <v>64</v>
      </c>
    </row>
    <row r="7" spans="2:9" ht="14.25">
      <c r="B7" s="45" t="s">
        <v>4</v>
      </c>
      <c r="C7" s="44"/>
      <c r="D7" s="43"/>
      <c r="E7" s="42" t="s">
        <v>71</v>
      </c>
      <c r="F7" s="42" t="s">
        <v>70</v>
      </c>
      <c r="G7" s="41" t="s">
        <v>69</v>
      </c>
      <c r="H7" s="41" t="s">
        <v>68</v>
      </c>
      <c r="I7" s="41" t="s">
        <v>67</v>
      </c>
    </row>
    <row r="8" spans="2:9" ht="14.25">
      <c r="B8" s="34" t="s">
        <v>8</v>
      </c>
      <c r="C8" s="34" t="s">
        <v>9</v>
      </c>
      <c r="D8" s="9" t="s">
        <v>10</v>
      </c>
      <c r="E8" s="10">
        <v>520979957</v>
      </c>
      <c r="F8" s="10">
        <v>87401828</v>
      </c>
      <c r="G8" s="10">
        <f>+E8+F8</f>
        <v>608381785</v>
      </c>
      <c r="H8" s="11"/>
      <c r="I8" s="10">
        <f>G8-H8</f>
        <v>608381785</v>
      </c>
    </row>
    <row r="9" spans="2:9" ht="14.25">
      <c r="B9" s="35"/>
      <c r="C9" s="35"/>
      <c r="D9" s="12" t="s">
        <v>11</v>
      </c>
      <c r="E9" s="13">
        <v>1118630</v>
      </c>
      <c r="F9" s="13"/>
      <c r="G9" s="13">
        <f>+E9+F9</f>
        <v>1118630</v>
      </c>
      <c r="H9" s="14"/>
      <c r="I9" s="13">
        <f>G9-H9</f>
        <v>1118630</v>
      </c>
    </row>
    <row r="10" spans="2:9" ht="14.25">
      <c r="B10" s="35"/>
      <c r="C10" s="35"/>
      <c r="D10" s="12" t="s">
        <v>12</v>
      </c>
      <c r="E10" s="13"/>
      <c r="F10" s="13"/>
      <c r="G10" s="13">
        <f>+E10+F10</f>
        <v>0</v>
      </c>
      <c r="H10" s="15"/>
      <c r="I10" s="13">
        <f>G10-H10</f>
        <v>0</v>
      </c>
    </row>
    <row r="11" spans="2:9" ht="14.25">
      <c r="B11" s="35"/>
      <c r="C11" s="36"/>
      <c r="D11" s="16" t="s">
        <v>13</v>
      </c>
      <c r="E11" s="17">
        <f>+E8+E9+E10</f>
        <v>522098587</v>
      </c>
      <c r="F11" s="17">
        <f>+F8+F9+F10</f>
        <v>87401828</v>
      </c>
      <c r="G11" s="17">
        <f>+E11+F11</f>
        <v>609500415</v>
      </c>
      <c r="H11" s="18">
        <f>+H8+H9+H10</f>
        <v>0</v>
      </c>
      <c r="I11" s="17">
        <f>G11-H11</f>
        <v>609500415</v>
      </c>
    </row>
    <row r="12" spans="2:9" ht="14.25">
      <c r="B12" s="35"/>
      <c r="C12" s="34" t="s">
        <v>14</v>
      </c>
      <c r="D12" s="12" t="s">
        <v>15</v>
      </c>
      <c r="E12" s="13">
        <v>343476337</v>
      </c>
      <c r="F12" s="13">
        <v>55871350</v>
      </c>
      <c r="G12" s="13">
        <f>+E12+F12</f>
        <v>399347687</v>
      </c>
      <c r="H12" s="11"/>
      <c r="I12" s="13">
        <f>G12-H12</f>
        <v>399347687</v>
      </c>
    </row>
    <row r="13" spans="2:9" ht="14.25">
      <c r="B13" s="35"/>
      <c r="C13" s="35"/>
      <c r="D13" s="12" t="s">
        <v>16</v>
      </c>
      <c r="E13" s="13">
        <v>87068469</v>
      </c>
      <c r="F13" s="13">
        <v>12797126</v>
      </c>
      <c r="G13" s="13">
        <f>+E13+F13</f>
        <v>99865595</v>
      </c>
      <c r="H13" s="14"/>
      <c r="I13" s="13">
        <f>G13-H13</f>
        <v>99865595</v>
      </c>
    </row>
    <row r="14" spans="2:9" ht="14.25">
      <c r="B14" s="35"/>
      <c r="C14" s="35"/>
      <c r="D14" s="12" t="s">
        <v>17</v>
      </c>
      <c r="E14" s="13">
        <v>75656901</v>
      </c>
      <c r="F14" s="13">
        <v>15742288</v>
      </c>
      <c r="G14" s="13">
        <f>+E14+F14</f>
        <v>91399189</v>
      </c>
      <c r="H14" s="14"/>
      <c r="I14" s="13">
        <f>G14-H14</f>
        <v>91399189</v>
      </c>
    </row>
    <row r="15" spans="2:9" ht="14.25">
      <c r="B15" s="35"/>
      <c r="C15" s="35"/>
      <c r="D15" s="12" t="s">
        <v>18</v>
      </c>
      <c r="E15" s="13">
        <v>237421</v>
      </c>
      <c r="F15" s="13"/>
      <c r="G15" s="13">
        <f>+E15+F15</f>
        <v>237421</v>
      </c>
      <c r="H15" s="14"/>
      <c r="I15" s="13">
        <f>G15-H15</f>
        <v>237421</v>
      </c>
    </row>
    <row r="16" spans="2:9" ht="14.25">
      <c r="B16" s="35"/>
      <c r="C16" s="35"/>
      <c r="D16" s="12" t="s">
        <v>19</v>
      </c>
      <c r="E16" s="13">
        <v>46620097</v>
      </c>
      <c r="F16" s="13">
        <v>886784</v>
      </c>
      <c r="G16" s="13">
        <f>+E16+F16</f>
        <v>47506881</v>
      </c>
      <c r="H16" s="14"/>
      <c r="I16" s="13">
        <f>G16-H16</f>
        <v>47506881</v>
      </c>
    </row>
    <row r="17" spans="2:9" ht="14.25">
      <c r="B17" s="35"/>
      <c r="C17" s="35"/>
      <c r="D17" s="12" t="s">
        <v>20</v>
      </c>
      <c r="E17" s="13">
        <v>-20590548</v>
      </c>
      <c r="F17" s="13">
        <v>-166801</v>
      </c>
      <c r="G17" s="13">
        <f>+E17+F17</f>
        <v>-20757349</v>
      </c>
      <c r="H17" s="14"/>
      <c r="I17" s="13">
        <f>G17-H17</f>
        <v>-20757349</v>
      </c>
    </row>
    <row r="18" spans="2:9" ht="14.25">
      <c r="B18" s="35"/>
      <c r="C18" s="35"/>
      <c r="D18" s="12" t="s">
        <v>21</v>
      </c>
      <c r="E18" s="13"/>
      <c r="F18" s="13"/>
      <c r="G18" s="13">
        <f>+E18+F18</f>
        <v>0</v>
      </c>
      <c r="H18" s="14"/>
      <c r="I18" s="13">
        <f>G18-H18</f>
        <v>0</v>
      </c>
    </row>
    <row r="19" spans="2:9" ht="14.25">
      <c r="B19" s="35"/>
      <c r="C19" s="35"/>
      <c r="D19" s="12" t="s">
        <v>22</v>
      </c>
      <c r="E19" s="13"/>
      <c r="F19" s="13"/>
      <c r="G19" s="13">
        <f>+E19+F19</f>
        <v>0</v>
      </c>
      <c r="H19" s="14"/>
      <c r="I19" s="13">
        <f>G19-H19</f>
        <v>0</v>
      </c>
    </row>
    <row r="20" spans="2:9" ht="14.25">
      <c r="B20" s="35"/>
      <c r="C20" s="35"/>
      <c r="D20" s="12" t="s">
        <v>23</v>
      </c>
      <c r="E20" s="13"/>
      <c r="F20" s="13"/>
      <c r="G20" s="13">
        <f>+E20+F20</f>
        <v>0</v>
      </c>
      <c r="H20" s="15"/>
      <c r="I20" s="13">
        <f>G20-H20</f>
        <v>0</v>
      </c>
    </row>
    <row r="21" spans="2:9" ht="14.25">
      <c r="B21" s="35"/>
      <c r="C21" s="36"/>
      <c r="D21" s="16" t="s">
        <v>24</v>
      </c>
      <c r="E21" s="17">
        <f>+E12+E13+E14+E15+E16+E17+E18+E19+E20</f>
        <v>532468677</v>
      </c>
      <c r="F21" s="17">
        <f>+F12+F13+F14+F15+F16+F17+F18+F19+F20</f>
        <v>85130747</v>
      </c>
      <c r="G21" s="17">
        <f>+E21+F21</f>
        <v>617599424</v>
      </c>
      <c r="H21" s="18">
        <f>+H12+H13+H14+H15+H16+H17+H18+H19+H20</f>
        <v>0</v>
      </c>
      <c r="I21" s="17">
        <f>G21-H21</f>
        <v>617599424</v>
      </c>
    </row>
    <row r="22" spans="2:9" ht="14.25">
      <c r="B22" s="36"/>
      <c r="C22" s="19" t="s">
        <v>25</v>
      </c>
      <c r="D22" s="20"/>
      <c r="E22" s="21">
        <f xml:space="preserve"> +E11 - E21</f>
        <v>-10370090</v>
      </c>
      <c r="F22" s="21">
        <f xml:space="preserve"> +F11 - F21</f>
        <v>2271081</v>
      </c>
      <c r="G22" s="21">
        <f>+E22+F22</f>
        <v>-8099009</v>
      </c>
      <c r="H22" s="18">
        <f xml:space="preserve"> +H11 - H21</f>
        <v>0</v>
      </c>
      <c r="I22" s="21">
        <f>G22-H22</f>
        <v>-8099009</v>
      </c>
    </row>
    <row r="23" spans="2:9" ht="14.25">
      <c r="B23" s="34" t="s">
        <v>26</v>
      </c>
      <c r="C23" s="34" t="s">
        <v>9</v>
      </c>
      <c r="D23" s="12" t="s">
        <v>27</v>
      </c>
      <c r="E23" s="13">
        <v>1150592</v>
      </c>
      <c r="F23" s="13"/>
      <c r="G23" s="13">
        <f>+E23+F23</f>
        <v>1150592</v>
      </c>
      <c r="H23" s="11"/>
      <c r="I23" s="13">
        <f>G23-H23</f>
        <v>1150592</v>
      </c>
    </row>
    <row r="24" spans="2:9" ht="14.25">
      <c r="B24" s="35"/>
      <c r="C24" s="35"/>
      <c r="D24" s="12" t="s">
        <v>28</v>
      </c>
      <c r="E24" s="13">
        <v>128738</v>
      </c>
      <c r="F24" s="13">
        <v>2060</v>
      </c>
      <c r="G24" s="13">
        <f>+E24+F24</f>
        <v>130798</v>
      </c>
      <c r="H24" s="14"/>
      <c r="I24" s="13">
        <f>G24-H24</f>
        <v>130798</v>
      </c>
    </row>
    <row r="25" spans="2:9" ht="14.25">
      <c r="B25" s="35"/>
      <c r="C25" s="35"/>
      <c r="D25" s="12" t="s">
        <v>29</v>
      </c>
      <c r="E25" s="13">
        <v>977754</v>
      </c>
      <c r="F25" s="13">
        <v>562600</v>
      </c>
      <c r="G25" s="13">
        <f>+E25+F25</f>
        <v>1540354</v>
      </c>
      <c r="H25" s="15"/>
      <c r="I25" s="13">
        <f>G25-H25</f>
        <v>1540354</v>
      </c>
    </row>
    <row r="26" spans="2:9" ht="14.25">
      <c r="B26" s="35"/>
      <c r="C26" s="36"/>
      <c r="D26" s="16" t="s">
        <v>30</v>
      </c>
      <c r="E26" s="17">
        <f>+E23+E24+E25</f>
        <v>2257084</v>
      </c>
      <c r="F26" s="17">
        <f>+F23+F24+F25</f>
        <v>564660</v>
      </c>
      <c r="G26" s="17">
        <f>+E26+F26</f>
        <v>2821744</v>
      </c>
      <c r="H26" s="18">
        <f>+H23+H24+H25</f>
        <v>0</v>
      </c>
      <c r="I26" s="17">
        <f>G26-H26</f>
        <v>2821744</v>
      </c>
    </row>
    <row r="27" spans="2:9" ht="14.25">
      <c r="B27" s="35"/>
      <c r="C27" s="34" t="s">
        <v>14</v>
      </c>
      <c r="D27" s="12" t="s">
        <v>31</v>
      </c>
      <c r="E27" s="13">
        <v>3194618</v>
      </c>
      <c r="F27" s="13"/>
      <c r="G27" s="13">
        <f>+E27+F27</f>
        <v>3194618</v>
      </c>
      <c r="H27" s="11"/>
      <c r="I27" s="13">
        <f>G27-H27</f>
        <v>3194618</v>
      </c>
    </row>
    <row r="28" spans="2:9" ht="14.25">
      <c r="B28" s="35"/>
      <c r="C28" s="35"/>
      <c r="D28" s="12" t="s">
        <v>32</v>
      </c>
      <c r="E28" s="13">
        <v>2529979</v>
      </c>
      <c r="F28" s="13">
        <v>1102440</v>
      </c>
      <c r="G28" s="13">
        <f>+E28+F28</f>
        <v>3632419</v>
      </c>
      <c r="H28" s="15"/>
      <c r="I28" s="13">
        <f>G28-H28</f>
        <v>3632419</v>
      </c>
    </row>
    <row r="29" spans="2:9" ht="14.25">
      <c r="B29" s="35"/>
      <c r="C29" s="36"/>
      <c r="D29" s="16" t="s">
        <v>33</v>
      </c>
      <c r="E29" s="17">
        <f>+E27+E28</f>
        <v>5724597</v>
      </c>
      <c r="F29" s="17">
        <f>+F27+F28</f>
        <v>1102440</v>
      </c>
      <c r="G29" s="17">
        <f>+E29+F29</f>
        <v>6827037</v>
      </c>
      <c r="H29" s="18">
        <f>+H27+H28</f>
        <v>0</v>
      </c>
      <c r="I29" s="17">
        <f>G29-H29</f>
        <v>6827037</v>
      </c>
    </row>
    <row r="30" spans="2:9" ht="14.25">
      <c r="B30" s="36"/>
      <c r="C30" s="19" t="s">
        <v>34</v>
      </c>
      <c r="D30" s="22"/>
      <c r="E30" s="23">
        <f xml:space="preserve"> +E26 - E29</f>
        <v>-3467513</v>
      </c>
      <c r="F30" s="23">
        <f xml:space="preserve"> +F26 - F29</f>
        <v>-537780</v>
      </c>
      <c r="G30" s="23">
        <f>+E30+F30</f>
        <v>-4005293</v>
      </c>
      <c r="H30" s="18">
        <f xml:space="preserve"> +H26 - H29</f>
        <v>0</v>
      </c>
      <c r="I30" s="23">
        <f>G30-H30</f>
        <v>-4005293</v>
      </c>
    </row>
    <row r="31" spans="2:9" ht="14.25">
      <c r="B31" s="19" t="s">
        <v>35</v>
      </c>
      <c r="C31" s="24"/>
      <c r="D31" s="20"/>
      <c r="E31" s="21">
        <f xml:space="preserve"> +E22 +E30</f>
        <v>-13837603</v>
      </c>
      <c r="F31" s="21">
        <f xml:space="preserve"> +F22 +F30</f>
        <v>1733301</v>
      </c>
      <c r="G31" s="21">
        <f>+E31+F31</f>
        <v>-12104302</v>
      </c>
      <c r="H31" s="18">
        <f xml:space="preserve"> +H22 +H30</f>
        <v>0</v>
      </c>
      <c r="I31" s="21">
        <f>G31-H31</f>
        <v>-12104302</v>
      </c>
    </row>
    <row r="32" spans="2:9" ht="14.25">
      <c r="B32" s="34" t="s">
        <v>36</v>
      </c>
      <c r="C32" s="34" t="s">
        <v>9</v>
      </c>
      <c r="D32" s="12" t="s">
        <v>37</v>
      </c>
      <c r="E32" s="13">
        <v>2416000</v>
      </c>
      <c r="F32" s="13"/>
      <c r="G32" s="13">
        <f>+E32+F32</f>
        <v>2416000</v>
      </c>
      <c r="H32" s="11"/>
      <c r="I32" s="13">
        <f>G32-H32</f>
        <v>2416000</v>
      </c>
    </row>
    <row r="33" spans="2:9" ht="14.25">
      <c r="B33" s="35"/>
      <c r="C33" s="35"/>
      <c r="D33" s="12" t="s">
        <v>38</v>
      </c>
      <c r="E33" s="13"/>
      <c r="F33" s="13"/>
      <c r="G33" s="13">
        <f>+E33+F33</f>
        <v>0</v>
      </c>
      <c r="H33" s="14"/>
      <c r="I33" s="13">
        <f>G33-H33</f>
        <v>0</v>
      </c>
    </row>
    <row r="34" spans="2:9" ht="14.25">
      <c r="B34" s="35"/>
      <c r="C34" s="35"/>
      <c r="D34" s="12" t="s">
        <v>39</v>
      </c>
      <c r="E34" s="13"/>
      <c r="F34" s="13"/>
      <c r="G34" s="13">
        <f>+E34+F34</f>
        <v>0</v>
      </c>
      <c r="H34" s="14"/>
      <c r="I34" s="13">
        <f>G34-H34</f>
        <v>0</v>
      </c>
    </row>
    <row r="35" spans="2:9" ht="14.25">
      <c r="B35" s="35"/>
      <c r="C35" s="35"/>
      <c r="D35" s="12" t="s">
        <v>40</v>
      </c>
      <c r="E35" s="13"/>
      <c r="F35" s="13"/>
      <c r="G35" s="13">
        <f>+E35+F35</f>
        <v>0</v>
      </c>
      <c r="H35" s="14"/>
      <c r="I35" s="13">
        <f>G35-H35</f>
        <v>0</v>
      </c>
    </row>
    <row r="36" spans="2:9" ht="14.25">
      <c r="B36" s="35"/>
      <c r="C36" s="35"/>
      <c r="D36" s="12" t="s">
        <v>41</v>
      </c>
      <c r="E36" s="13"/>
      <c r="F36" s="13"/>
      <c r="G36" s="13">
        <f>+E36+F36</f>
        <v>0</v>
      </c>
      <c r="H36" s="14"/>
      <c r="I36" s="13">
        <f>G36-H36</f>
        <v>0</v>
      </c>
    </row>
    <row r="37" spans="2:9" ht="14.25">
      <c r="B37" s="35"/>
      <c r="C37" s="35"/>
      <c r="D37" s="12" t="s">
        <v>42</v>
      </c>
      <c r="E37" s="13"/>
      <c r="F37" s="13"/>
      <c r="G37" s="13">
        <f>+E37+F37</f>
        <v>0</v>
      </c>
      <c r="H37" s="15"/>
      <c r="I37" s="13">
        <f>G37-H37</f>
        <v>0</v>
      </c>
    </row>
    <row r="38" spans="2:9" ht="14.25">
      <c r="B38" s="35"/>
      <c r="C38" s="36"/>
      <c r="D38" s="16" t="s">
        <v>43</v>
      </c>
      <c r="E38" s="17">
        <f>+E32+E33+E34+E35+E36+E37</f>
        <v>2416000</v>
      </c>
      <c r="F38" s="17">
        <f>+F32+F33+F34+F35+F36+F37</f>
        <v>0</v>
      </c>
      <c r="G38" s="17">
        <f>+E38+F38</f>
        <v>2416000</v>
      </c>
      <c r="H38" s="18">
        <f>+H32+H33+H34+H35+H36+H37</f>
        <v>0</v>
      </c>
      <c r="I38" s="17">
        <f>G38-H38</f>
        <v>2416000</v>
      </c>
    </row>
    <row r="39" spans="2:9" ht="14.25">
      <c r="B39" s="35"/>
      <c r="C39" s="34" t="s">
        <v>14</v>
      </c>
      <c r="D39" s="12" t="s">
        <v>44</v>
      </c>
      <c r="E39" s="13">
        <v>6</v>
      </c>
      <c r="F39" s="13"/>
      <c r="G39" s="13">
        <f>+E39+F39</f>
        <v>6</v>
      </c>
      <c r="H39" s="11"/>
      <c r="I39" s="13">
        <f>G39-H39</f>
        <v>6</v>
      </c>
    </row>
    <row r="40" spans="2:9" ht="14.25">
      <c r="B40" s="35"/>
      <c r="C40" s="35"/>
      <c r="D40" s="12" t="s">
        <v>45</v>
      </c>
      <c r="E40" s="13"/>
      <c r="F40" s="13"/>
      <c r="G40" s="13">
        <f>+E40+F40</f>
        <v>0</v>
      </c>
      <c r="H40" s="14"/>
      <c r="I40" s="13">
        <f>G40-H40</f>
        <v>0</v>
      </c>
    </row>
    <row r="41" spans="2:9" ht="14.25">
      <c r="B41" s="35"/>
      <c r="C41" s="35"/>
      <c r="D41" s="12" t="s">
        <v>46</v>
      </c>
      <c r="E41" s="13">
        <v>2416000</v>
      </c>
      <c r="F41" s="13"/>
      <c r="G41" s="13">
        <f>+E41+F41</f>
        <v>2416000</v>
      </c>
      <c r="H41" s="14"/>
      <c r="I41" s="13">
        <f>G41-H41</f>
        <v>2416000</v>
      </c>
    </row>
    <row r="42" spans="2:9" ht="14.25">
      <c r="B42" s="35"/>
      <c r="C42" s="35"/>
      <c r="D42" s="12" t="s">
        <v>47</v>
      </c>
      <c r="E42" s="13"/>
      <c r="F42" s="13"/>
      <c r="G42" s="13">
        <f>+E42+F42</f>
        <v>0</v>
      </c>
      <c r="H42" s="15"/>
      <c r="I42" s="13">
        <f>G42-H42</f>
        <v>0</v>
      </c>
    </row>
    <row r="43" spans="2:9" ht="14.25">
      <c r="B43" s="35"/>
      <c r="C43" s="36"/>
      <c r="D43" s="16" t="s">
        <v>48</v>
      </c>
      <c r="E43" s="17">
        <f>+E39+E40+E41+E42</f>
        <v>2416006</v>
      </c>
      <c r="F43" s="17">
        <f>+F39+F40+F41+F42</f>
        <v>0</v>
      </c>
      <c r="G43" s="17">
        <f>+E43+F43</f>
        <v>2416006</v>
      </c>
      <c r="H43" s="18">
        <f>+H39+H40+H41+H42</f>
        <v>0</v>
      </c>
      <c r="I43" s="17">
        <f>G43-H43</f>
        <v>2416006</v>
      </c>
    </row>
    <row r="44" spans="2:9" ht="14.25">
      <c r="B44" s="36"/>
      <c r="C44" s="25" t="s">
        <v>49</v>
      </c>
      <c r="D44" s="26"/>
      <c r="E44" s="27">
        <f xml:space="preserve"> +E38 - E43</f>
        <v>-6</v>
      </c>
      <c r="F44" s="27">
        <f xml:space="preserve"> +F38 - F43</f>
        <v>0</v>
      </c>
      <c r="G44" s="27">
        <f>+E44+F44</f>
        <v>-6</v>
      </c>
      <c r="H44" s="18">
        <f xml:space="preserve"> +H38 - H43</f>
        <v>0</v>
      </c>
      <c r="I44" s="27">
        <f>G44-H44</f>
        <v>-6</v>
      </c>
    </row>
    <row r="45" spans="2:9" ht="14.25">
      <c r="B45" s="19" t="s">
        <v>50</v>
      </c>
      <c r="C45" s="28"/>
      <c r="D45" s="29"/>
      <c r="E45" s="30">
        <f xml:space="preserve"> +E31 +E44</f>
        <v>-13837609</v>
      </c>
      <c r="F45" s="30">
        <f xml:space="preserve"> +F31 +F44</f>
        <v>1733301</v>
      </c>
      <c r="G45" s="30">
        <f>+E45+F45</f>
        <v>-12104308</v>
      </c>
      <c r="H45" s="18">
        <f xml:space="preserve"> +H31 +H44</f>
        <v>0</v>
      </c>
      <c r="I45" s="30">
        <f>G45-H45</f>
        <v>-12104308</v>
      </c>
    </row>
    <row r="46" spans="2:9" ht="14.25">
      <c r="B46" s="31" t="s">
        <v>51</v>
      </c>
      <c r="C46" s="28" t="s">
        <v>52</v>
      </c>
      <c r="D46" s="29"/>
      <c r="E46" s="30">
        <v>520685763</v>
      </c>
      <c r="F46" s="30">
        <v>34473625</v>
      </c>
      <c r="G46" s="30">
        <f>+E46+F46</f>
        <v>555159388</v>
      </c>
      <c r="H46" s="18"/>
      <c r="I46" s="30">
        <f>G46-H46</f>
        <v>555159388</v>
      </c>
    </row>
    <row r="47" spans="2:9" ht="14.25">
      <c r="B47" s="32"/>
      <c r="C47" s="28" t="s">
        <v>53</v>
      </c>
      <c r="D47" s="29"/>
      <c r="E47" s="30">
        <f xml:space="preserve"> +E45 +E46</f>
        <v>506848154</v>
      </c>
      <c r="F47" s="30">
        <f xml:space="preserve"> +F45 +F46</f>
        <v>36206926</v>
      </c>
      <c r="G47" s="30">
        <f>+E47+F47</f>
        <v>543055080</v>
      </c>
      <c r="H47" s="18">
        <f xml:space="preserve"> +H45 +H46</f>
        <v>0</v>
      </c>
      <c r="I47" s="30">
        <f>G47-H47</f>
        <v>543055080</v>
      </c>
    </row>
    <row r="48" spans="2:9" ht="14.25">
      <c r="B48" s="32"/>
      <c r="C48" s="28" t="s">
        <v>54</v>
      </c>
      <c r="D48" s="29"/>
      <c r="E48" s="30"/>
      <c r="F48" s="30"/>
      <c r="G48" s="30">
        <f>+E48+F48</f>
        <v>0</v>
      </c>
      <c r="H48" s="18"/>
      <c r="I48" s="30">
        <f>G48-H48</f>
        <v>0</v>
      </c>
    </row>
    <row r="49" spans="2:9" ht="14.25">
      <c r="B49" s="32"/>
      <c r="C49" s="28" t="s">
        <v>55</v>
      </c>
      <c r="D49" s="29"/>
      <c r="E49" s="30"/>
      <c r="F49" s="30"/>
      <c r="G49" s="30">
        <f>+E49+F49</f>
        <v>0</v>
      </c>
      <c r="H49" s="18"/>
      <c r="I49" s="30">
        <f>G49-H49</f>
        <v>0</v>
      </c>
    </row>
    <row r="50" spans="2:9" ht="14.25">
      <c r="B50" s="32"/>
      <c r="C50" s="28" t="s">
        <v>56</v>
      </c>
      <c r="D50" s="29"/>
      <c r="E50" s="30"/>
      <c r="F50" s="30"/>
      <c r="G50" s="30">
        <f>+E50+F50</f>
        <v>0</v>
      </c>
      <c r="H50" s="18"/>
      <c r="I50" s="30">
        <f>G50-H50</f>
        <v>0</v>
      </c>
    </row>
    <row r="51" spans="2:9" ht="14.25">
      <c r="B51" s="33"/>
      <c r="C51" s="28" t="s">
        <v>57</v>
      </c>
      <c r="D51" s="29"/>
      <c r="E51" s="30">
        <f xml:space="preserve"> +E47 +E48 +E49 - E50</f>
        <v>506848154</v>
      </c>
      <c r="F51" s="30">
        <f xml:space="preserve"> +F47 +F48 +F49 - F50</f>
        <v>36206926</v>
      </c>
      <c r="G51" s="30">
        <f>+E51+F51</f>
        <v>543055080</v>
      </c>
      <c r="H51" s="18">
        <f xml:space="preserve"> +H47 +H48 +H49 - H50</f>
        <v>0</v>
      </c>
      <c r="I51" s="30">
        <f>G51-H51</f>
        <v>543055080</v>
      </c>
    </row>
  </sheetData>
  <mergeCells count="13">
    <mergeCell ref="B46:B51"/>
    <mergeCell ref="B23:B30"/>
    <mergeCell ref="C23:C26"/>
    <mergeCell ref="C27:C29"/>
    <mergeCell ref="B32:B44"/>
    <mergeCell ref="C32:C38"/>
    <mergeCell ref="C39:C43"/>
    <mergeCell ref="B3:I3"/>
    <mergeCell ref="B5:I5"/>
    <mergeCell ref="B7:D7"/>
    <mergeCell ref="B8:B22"/>
    <mergeCell ref="C8:C11"/>
    <mergeCell ref="C12:C21"/>
  </mergeCells>
  <phoneticPr fontId="1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51"/>
  <sheetViews>
    <sheetView showGridLines="0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5"/>
      <c r="C1" s="5"/>
      <c r="D1" s="5"/>
      <c r="E1" s="3"/>
      <c r="F1" s="3"/>
      <c r="G1" s="4" t="s">
        <v>165</v>
      </c>
    </row>
    <row r="2" spans="2:7" ht="21">
      <c r="B2" s="37" t="s">
        <v>164</v>
      </c>
      <c r="C2" s="37"/>
      <c r="D2" s="37"/>
      <c r="E2" s="37"/>
      <c r="F2" s="37"/>
      <c r="G2" s="37"/>
    </row>
    <row r="3" spans="2:7" ht="21">
      <c r="B3" s="38" t="s">
        <v>2</v>
      </c>
      <c r="C3" s="38"/>
      <c r="D3" s="38"/>
      <c r="E3" s="38"/>
      <c r="F3" s="38"/>
      <c r="G3" s="38"/>
    </row>
    <row r="4" spans="2:7" ht="15.75">
      <c r="B4" s="7"/>
      <c r="C4" s="7"/>
      <c r="D4" s="7"/>
      <c r="E4" s="7"/>
      <c r="F4" s="3"/>
      <c r="G4" s="7" t="s">
        <v>64</v>
      </c>
    </row>
    <row r="5" spans="2:7" ht="14.25">
      <c r="B5" s="39" t="s">
        <v>4</v>
      </c>
      <c r="C5" s="39"/>
      <c r="D5" s="39"/>
      <c r="E5" s="8" t="s">
        <v>5</v>
      </c>
      <c r="F5" s="8" t="s">
        <v>6</v>
      </c>
      <c r="G5" s="8" t="s">
        <v>7</v>
      </c>
    </row>
    <row r="6" spans="2:7" ht="14.25">
      <c r="B6" s="34" t="s">
        <v>8</v>
      </c>
      <c r="C6" s="34" t="s">
        <v>9</v>
      </c>
      <c r="D6" s="9" t="s">
        <v>10</v>
      </c>
      <c r="E6" s="10">
        <f>+E7+E11+E18+E25+E28+E32+E41</f>
        <v>520979957</v>
      </c>
      <c r="F6" s="10">
        <f>+F7+F11+F18+F25+F28+F32+F41</f>
        <v>526790793</v>
      </c>
      <c r="G6" s="10">
        <f>E6-F6</f>
        <v>-5810836</v>
      </c>
    </row>
    <row r="7" spans="2:7" ht="14.25">
      <c r="B7" s="35"/>
      <c r="C7" s="35"/>
      <c r="D7" s="12" t="s">
        <v>163</v>
      </c>
      <c r="E7" s="13">
        <f>+E8+E9+E10</f>
        <v>382265674</v>
      </c>
      <c r="F7" s="13">
        <f>+F8+F9+F10</f>
        <v>392877182</v>
      </c>
      <c r="G7" s="13">
        <f>E7-F7</f>
        <v>-10611508</v>
      </c>
    </row>
    <row r="8" spans="2:7" ht="14.25">
      <c r="B8" s="35"/>
      <c r="C8" s="35"/>
      <c r="D8" s="12" t="s">
        <v>158</v>
      </c>
      <c r="E8" s="13">
        <v>336854348</v>
      </c>
      <c r="F8" s="13">
        <v>346615700</v>
      </c>
      <c r="G8" s="13">
        <f>E8-F8</f>
        <v>-9761352</v>
      </c>
    </row>
    <row r="9" spans="2:7" ht="14.25">
      <c r="B9" s="35"/>
      <c r="C9" s="35"/>
      <c r="D9" s="12" t="s">
        <v>162</v>
      </c>
      <c r="E9" s="13">
        <v>12162637</v>
      </c>
      <c r="F9" s="13">
        <v>12681322</v>
      </c>
      <c r="G9" s="13">
        <f>E9-F9</f>
        <v>-518685</v>
      </c>
    </row>
    <row r="10" spans="2:7" ht="14.25">
      <c r="B10" s="35"/>
      <c r="C10" s="35"/>
      <c r="D10" s="12" t="s">
        <v>161</v>
      </c>
      <c r="E10" s="13">
        <v>33248689</v>
      </c>
      <c r="F10" s="13">
        <v>33580160</v>
      </c>
      <c r="G10" s="13">
        <f>E10-F10</f>
        <v>-331471</v>
      </c>
    </row>
    <row r="11" spans="2:7" ht="14.25">
      <c r="B11" s="35"/>
      <c r="C11" s="35"/>
      <c r="D11" s="12" t="s">
        <v>160</v>
      </c>
      <c r="E11" s="13">
        <f>+E12+E13+E14+E15+E16+E17</f>
        <v>5363491</v>
      </c>
      <c r="F11" s="13">
        <f>+F12+F13+F14+F15+F16+F17</f>
        <v>3632005</v>
      </c>
      <c r="G11" s="13">
        <f>E11-F11</f>
        <v>1731486</v>
      </c>
    </row>
    <row r="12" spans="2:7" ht="14.25">
      <c r="B12" s="35"/>
      <c r="C12" s="35"/>
      <c r="D12" s="12" t="s">
        <v>158</v>
      </c>
      <c r="E12" s="13">
        <v>4821685</v>
      </c>
      <c r="F12" s="13">
        <v>3242120</v>
      </c>
      <c r="G12" s="13">
        <f>E12-F12</f>
        <v>1579565</v>
      </c>
    </row>
    <row r="13" spans="2:7" ht="14.25">
      <c r="B13" s="35"/>
      <c r="C13" s="35"/>
      <c r="D13" s="12" t="s">
        <v>157</v>
      </c>
      <c r="E13" s="13"/>
      <c r="F13" s="13">
        <v>31209</v>
      </c>
      <c r="G13" s="13">
        <f>E13-F13</f>
        <v>-31209</v>
      </c>
    </row>
    <row r="14" spans="2:7" ht="14.25">
      <c r="B14" s="35"/>
      <c r="C14" s="35"/>
      <c r="D14" s="12" t="s">
        <v>156</v>
      </c>
      <c r="E14" s="13">
        <v>3928</v>
      </c>
      <c r="F14" s="13">
        <v>6220</v>
      </c>
      <c r="G14" s="13">
        <f>E14-F14</f>
        <v>-2292</v>
      </c>
    </row>
    <row r="15" spans="2:7" ht="14.25">
      <c r="B15" s="35"/>
      <c r="C15" s="35"/>
      <c r="D15" s="12" t="s">
        <v>155</v>
      </c>
      <c r="E15" s="13">
        <v>537878</v>
      </c>
      <c r="F15" s="13">
        <v>352456</v>
      </c>
      <c r="G15" s="13">
        <f>E15-F15</f>
        <v>185422</v>
      </c>
    </row>
    <row r="16" spans="2:7" ht="14.25">
      <c r="B16" s="35"/>
      <c r="C16" s="35"/>
      <c r="D16" s="12" t="s">
        <v>154</v>
      </c>
      <c r="E16" s="13"/>
      <c r="F16" s="13"/>
      <c r="G16" s="13">
        <f>E16-F16</f>
        <v>0</v>
      </c>
    </row>
    <row r="17" spans="2:7" ht="14.25">
      <c r="B17" s="35"/>
      <c r="C17" s="35"/>
      <c r="D17" s="12" t="s">
        <v>153</v>
      </c>
      <c r="E17" s="13"/>
      <c r="F17" s="13"/>
      <c r="G17" s="13">
        <f>E17-F17</f>
        <v>0</v>
      </c>
    </row>
    <row r="18" spans="2:7" ht="14.25">
      <c r="B18" s="35"/>
      <c r="C18" s="35"/>
      <c r="D18" s="12" t="s">
        <v>159</v>
      </c>
      <c r="E18" s="13">
        <f>+E19+E20+E21+E22+E23+E24</f>
        <v>0</v>
      </c>
      <c r="F18" s="13">
        <f>+F19+F20+F21+F22+F23+F24</f>
        <v>0</v>
      </c>
      <c r="G18" s="13">
        <f>E18-F18</f>
        <v>0</v>
      </c>
    </row>
    <row r="19" spans="2:7" ht="14.25">
      <c r="B19" s="35"/>
      <c r="C19" s="35"/>
      <c r="D19" s="12" t="s">
        <v>158</v>
      </c>
      <c r="E19" s="13"/>
      <c r="F19" s="13"/>
      <c r="G19" s="13">
        <f>E19-F19</f>
        <v>0</v>
      </c>
    </row>
    <row r="20" spans="2:7" ht="14.25">
      <c r="B20" s="35"/>
      <c r="C20" s="35"/>
      <c r="D20" s="12" t="s">
        <v>157</v>
      </c>
      <c r="E20" s="13"/>
      <c r="F20" s="13"/>
      <c r="G20" s="13">
        <f>E20-F20</f>
        <v>0</v>
      </c>
    </row>
    <row r="21" spans="2:7" ht="14.25">
      <c r="B21" s="35"/>
      <c r="C21" s="35"/>
      <c r="D21" s="12" t="s">
        <v>156</v>
      </c>
      <c r="E21" s="13"/>
      <c r="F21" s="13"/>
      <c r="G21" s="13">
        <f>E21-F21</f>
        <v>0</v>
      </c>
    </row>
    <row r="22" spans="2:7" ht="14.25">
      <c r="B22" s="35"/>
      <c r="C22" s="35"/>
      <c r="D22" s="12" t="s">
        <v>155</v>
      </c>
      <c r="E22" s="13"/>
      <c r="F22" s="13"/>
      <c r="G22" s="13">
        <f>E22-F22</f>
        <v>0</v>
      </c>
    </row>
    <row r="23" spans="2:7" ht="14.25">
      <c r="B23" s="35"/>
      <c r="C23" s="35"/>
      <c r="D23" s="12" t="s">
        <v>154</v>
      </c>
      <c r="E23" s="13"/>
      <c r="F23" s="13"/>
      <c r="G23" s="13">
        <f>E23-F23</f>
        <v>0</v>
      </c>
    </row>
    <row r="24" spans="2:7" ht="14.25">
      <c r="B24" s="35"/>
      <c r="C24" s="35"/>
      <c r="D24" s="12" t="s">
        <v>153</v>
      </c>
      <c r="E24" s="13"/>
      <c r="F24" s="13"/>
      <c r="G24" s="13">
        <f>E24-F24</f>
        <v>0</v>
      </c>
    </row>
    <row r="25" spans="2:7" ht="14.25">
      <c r="B25" s="35"/>
      <c r="C25" s="35"/>
      <c r="D25" s="12" t="s">
        <v>152</v>
      </c>
      <c r="E25" s="13">
        <f>+E26+E27</f>
        <v>5971086</v>
      </c>
      <c r="F25" s="13">
        <f>+F26+F27</f>
        <v>4295557</v>
      </c>
      <c r="G25" s="13">
        <f>E25-F25</f>
        <v>1675529</v>
      </c>
    </row>
    <row r="26" spans="2:7" ht="14.25">
      <c r="B26" s="35"/>
      <c r="C26" s="35"/>
      <c r="D26" s="12" t="s">
        <v>151</v>
      </c>
      <c r="E26" s="13">
        <v>5971086</v>
      </c>
      <c r="F26" s="13">
        <v>4295557</v>
      </c>
      <c r="G26" s="13">
        <f>E26-F26</f>
        <v>1675529</v>
      </c>
    </row>
    <row r="27" spans="2:7" ht="14.25">
      <c r="B27" s="35"/>
      <c r="C27" s="35"/>
      <c r="D27" s="12" t="s">
        <v>150</v>
      </c>
      <c r="E27" s="13"/>
      <c r="F27" s="13"/>
      <c r="G27" s="13">
        <f>E27-F27</f>
        <v>0</v>
      </c>
    </row>
    <row r="28" spans="2:7" ht="14.25">
      <c r="B28" s="35"/>
      <c r="C28" s="35"/>
      <c r="D28" s="12" t="s">
        <v>149</v>
      </c>
      <c r="E28" s="13">
        <f>+E29+E30+E31</f>
        <v>0</v>
      </c>
      <c r="F28" s="13">
        <f>+F29+F30+F31</f>
        <v>0</v>
      </c>
      <c r="G28" s="13">
        <f>E28-F28</f>
        <v>0</v>
      </c>
    </row>
    <row r="29" spans="2:7" ht="14.25">
      <c r="B29" s="35"/>
      <c r="C29" s="35"/>
      <c r="D29" s="12" t="s">
        <v>148</v>
      </c>
      <c r="E29" s="13"/>
      <c r="F29" s="13"/>
      <c r="G29" s="13">
        <f>E29-F29</f>
        <v>0</v>
      </c>
    </row>
    <row r="30" spans="2:7" ht="14.25">
      <c r="B30" s="35"/>
      <c r="C30" s="35"/>
      <c r="D30" s="12" t="s">
        <v>147</v>
      </c>
      <c r="E30" s="13"/>
      <c r="F30" s="13"/>
      <c r="G30" s="13">
        <f>E30-F30</f>
        <v>0</v>
      </c>
    </row>
    <row r="31" spans="2:7" ht="14.25">
      <c r="B31" s="35"/>
      <c r="C31" s="35"/>
      <c r="D31" s="12" t="s">
        <v>146</v>
      </c>
      <c r="E31" s="13"/>
      <c r="F31" s="13"/>
      <c r="G31" s="13">
        <f>E31-F31</f>
        <v>0</v>
      </c>
    </row>
    <row r="32" spans="2:7" ht="14.25">
      <c r="B32" s="35"/>
      <c r="C32" s="35"/>
      <c r="D32" s="12" t="s">
        <v>145</v>
      </c>
      <c r="E32" s="13">
        <f>+E33+E34+E35+E36+E37+E38+E39+E40</f>
        <v>114028426</v>
      </c>
      <c r="F32" s="13">
        <f>+F33+F34+F35+F36+F37+F38+F39+F40</f>
        <v>110688043</v>
      </c>
      <c r="G32" s="13">
        <f>E32-F32</f>
        <v>3340383</v>
      </c>
    </row>
    <row r="33" spans="2:7" ht="14.25">
      <c r="B33" s="35"/>
      <c r="C33" s="35"/>
      <c r="D33" s="12" t="s">
        <v>144</v>
      </c>
      <c r="E33" s="13">
        <v>15201202</v>
      </c>
      <c r="F33" s="13">
        <v>14815350</v>
      </c>
      <c r="G33" s="13">
        <f>E33-F33</f>
        <v>385852</v>
      </c>
    </row>
    <row r="34" spans="2:7" ht="14.25">
      <c r="B34" s="35"/>
      <c r="C34" s="35"/>
      <c r="D34" s="12" t="s">
        <v>143</v>
      </c>
      <c r="E34" s="13">
        <v>94568</v>
      </c>
      <c r="F34" s="13">
        <v>81389</v>
      </c>
      <c r="G34" s="13">
        <f>E34-F34</f>
        <v>13179</v>
      </c>
    </row>
    <row r="35" spans="2:7" ht="14.25">
      <c r="B35" s="35"/>
      <c r="C35" s="35"/>
      <c r="D35" s="12" t="s">
        <v>142</v>
      </c>
      <c r="E35" s="13"/>
      <c r="F35" s="13"/>
      <c r="G35" s="13">
        <f>E35-F35</f>
        <v>0</v>
      </c>
    </row>
    <row r="36" spans="2:7" ht="14.25">
      <c r="B36" s="35"/>
      <c r="C36" s="35"/>
      <c r="D36" s="12" t="s">
        <v>141</v>
      </c>
      <c r="E36" s="13">
        <v>2823536</v>
      </c>
      <c r="F36" s="13">
        <v>2917924</v>
      </c>
      <c r="G36" s="13">
        <f>E36-F36</f>
        <v>-94388</v>
      </c>
    </row>
    <row r="37" spans="2:7" ht="14.25">
      <c r="B37" s="35"/>
      <c r="C37" s="35"/>
      <c r="D37" s="12" t="s">
        <v>140</v>
      </c>
      <c r="E37" s="13">
        <v>55551180</v>
      </c>
      <c r="F37" s="13">
        <v>56667720</v>
      </c>
      <c r="G37" s="13">
        <f>E37-F37</f>
        <v>-1116540</v>
      </c>
    </row>
    <row r="38" spans="2:7" ht="14.25">
      <c r="B38" s="35"/>
      <c r="C38" s="35"/>
      <c r="D38" s="12" t="s">
        <v>139</v>
      </c>
      <c r="E38" s="13">
        <v>609840</v>
      </c>
      <c r="F38" s="13">
        <v>482960</v>
      </c>
      <c r="G38" s="13">
        <f>E38-F38</f>
        <v>126880</v>
      </c>
    </row>
    <row r="39" spans="2:7" ht="14.25">
      <c r="B39" s="35"/>
      <c r="C39" s="35"/>
      <c r="D39" s="12" t="s">
        <v>138</v>
      </c>
      <c r="E39" s="13">
        <v>39748100</v>
      </c>
      <c r="F39" s="13">
        <v>35722700</v>
      </c>
      <c r="G39" s="13">
        <f>E39-F39</f>
        <v>4025400</v>
      </c>
    </row>
    <row r="40" spans="2:7" ht="14.25">
      <c r="B40" s="35"/>
      <c r="C40" s="35"/>
      <c r="D40" s="12" t="s">
        <v>137</v>
      </c>
      <c r="E40" s="13"/>
      <c r="F40" s="13"/>
      <c r="G40" s="13">
        <f>E40-F40</f>
        <v>0</v>
      </c>
    </row>
    <row r="41" spans="2:7" ht="14.25">
      <c r="B41" s="35"/>
      <c r="C41" s="35"/>
      <c r="D41" s="12" t="s">
        <v>136</v>
      </c>
      <c r="E41" s="13">
        <f>+E42+E43+E44+E45</f>
        <v>13351280</v>
      </c>
      <c r="F41" s="13">
        <f>+F42+F43+F44+F45</f>
        <v>15298006</v>
      </c>
      <c r="G41" s="13">
        <f>E41-F41</f>
        <v>-1946726</v>
      </c>
    </row>
    <row r="42" spans="2:7" ht="14.25">
      <c r="B42" s="35"/>
      <c r="C42" s="35"/>
      <c r="D42" s="12" t="s">
        <v>135</v>
      </c>
      <c r="E42" s="13">
        <v>12885700</v>
      </c>
      <c r="F42" s="13">
        <v>14822800</v>
      </c>
      <c r="G42" s="13">
        <f>E42-F42</f>
        <v>-1937100</v>
      </c>
    </row>
    <row r="43" spans="2:7" ht="14.25">
      <c r="B43" s="35"/>
      <c r="C43" s="35"/>
      <c r="D43" s="12" t="s">
        <v>134</v>
      </c>
      <c r="E43" s="13"/>
      <c r="F43" s="13"/>
      <c r="G43" s="13">
        <f>E43-F43</f>
        <v>0</v>
      </c>
    </row>
    <row r="44" spans="2:7" ht="14.25">
      <c r="B44" s="35"/>
      <c r="C44" s="35"/>
      <c r="D44" s="12" t="s">
        <v>133</v>
      </c>
      <c r="E44" s="13">
        <v>465580</v>
      </c>
      <c r="F44" s="13">
        <v>475206</v>
      </c>
      <c r="G44" s="13">
        <f>E44-F44</f>
        <v>-9626</v>
      </c>
    </row>
    <row r="45" spans="2:7" ht="14.25">
      <c r="B45" s="35"/>
      <c r="C45" s="35"/>
      <c r="D45" s="12" t="s">
        <v>132</v>
      </c>
      <c r="E45" s="13"/>
      <c r="F45" s="13"/>
      <c r="G45" s="13">
        <f>E45-F45</f>
        <v>0</v>
      </c>
    </row>
    <row r="46" spans="2:7" ht="14.25">
      <c r="B46" s="35"/>
      <c r="C46" s="35"/>
      <c r="D46" s="12" t="s">
        <v>11</v>
      </c>
      <c r="E46" s="13">
        <v>1118630</v>
      </c>
      <c r="F46" s="13">
        <v>1049300</v>
      </c>
      <c r="G46" s="13">
        <f>E46-F46</f>
        <v>69330</v>
      </c>
    </row>
    <row r="47" spans="2:7" ht="14.25">
      <c r="B47" s="35"/>
      <c r="C47" s="35"/>
      <c r="D47" s="12" t="s">
        <v>12</v>
      </c>
      <c r="E47" s="13"/>
      <c r="F47" s="13"/>
      <c r="G47" s="13">
        <f>E47-F47</f>
        <v>0</v>
      </c>
    </row>
    <row r="48" spans="2:7" ht="14.25">
      <c r="B48" s="35"/>
      <c r="C48" s="36"/>
      <c r="D48" s="16" t="s">
        <v>13</v>
      </c>
      <c r="E48" s="17">
        <f>+E6+E46+E47</f>
        <v>522098587</v>
      </c>
      <c r="F48" s="17">
        <f>+F6+F46+F47</f>
        <v>527840093</v>
      </c>
      <c r="G48" s="17">
        <f>E48-F48</f>
        <v>-5741506</v>
      </c>
    </row>
    <row r="49" spans="2:7" ht="14.25">
      <c r="B49" s="35"/>
      <c r="C49" s="34" t="s">
        <v>14</v>
      </c>
      <c r="D49" s="12" t="s">
        <v>15</v>
      </c>
      <c r="E49" s="13">
        <f>+E50+E51+E52+E53+E54+E55+E56+E57</f>
        <v>343476337</v>
      </c>
      <c r="F49" s="13">
        <f>+F50+F51+F52+F53+F54+F55+F56+F57</f>
        <v>332525471</v>
      </c>
      <c r="G49" s="13">
        <f>E49-F49</f>
        <v>10950866</v>
      </c>
    </row>
    <row r="50" spans="2:7" ht="14.25">
      <c r="B50" s="35"/>
      <c r="C50" s="35"/>
      <c r="D50" s="12" t="s">
        <v>131</v>
      </c>
      <c r="E50" s="13">
        <v>1606695</v>
      </c>
      <c r="F50" s="13">
        <v>512285</v>
      </c>
      <c r="G50" s="13">
        <f>E50-F50</f>
        <v>1094410</v>
      </c>
    </row>
    <row r="51" spans="2:7" ht="14.25">
      <c r="B51" s="35"/>
      <c r="C51" s="35"/>
      <c r="D51" s="12" t="s">
        <v>130</v>
      </c>
      <c r="E51" s="13">
        <v>172918589</v>
      </c>
      <c r="F51" s="13">
        <v>168384057</v>
      </c>
      <c r="G51" s="13">
        <f>E51-F51</f>
        <v>4534532</v>
      </c>
    </row>
    <row r="52" spans="2:7" ht="14.25">
      <c r="B52" s="35"/>
      <c r="C52" s="35"/>
      <c r="D52" s="12" t="s">
        <v>129</v>
      </c>
      <c r="E52" s="13">
        <v>42862126</v>
      </c>
      <c r="F52" s="13">
        <v>39084752</v>
      </c>
      <c r="G52" s="13">
        <f>E52-F52</f>
        <v>3777374</v>
      </c>
    </row>
    <row r="53" spans="2:7" ht="14.25">
      <c r="B53" s="35"/>
      <c r="C53" s="35"/>
      <c r="D53" s="12" t="s">
        <v>128</v>
      </c>
      <c r="E53" s="13"/>
      <c r="F53" s="13"/>
      <c r="G53" s="13">
        <f>E53-F53</f>
        <v>0</v>
      </c>
    </row>
    <row r="54" spans="2:7" ht="14.25">
      <c r="B54" s="35"/>
      <c r="C54" s="35"/>
      <c r="D54" s="12" t="s">
        <v>127</v>
      </c>
      <c r="E54" s="13">
        <v>71671280</v>
      </c>
      <c r="F54" s="13">
        <v>79145161</v>
      </c>
      <c r="G54" s="13">
        <f>E54-F54</f>
        <v>-7473881</v>
      </c>
    </row>
    <row r="55" spans="2:7" ht="14.25">
      <c r="B55" s="35"/>
      <c r="C55" s="35"/>
      <c r="D55" s="12" t="s">
        <v>126</v>
      </c>
      <c r="E55" s="13">
        <v>15271289</v>
      </c>
      <c r="F55" s="13">
        <v>4758526</v>
      </c>
      <c r="G55" s="13">
        <f>E55-F55</f>
        <v>10512763</v>
      </c>
    </row>
    <row r="56" spans="2:7" ht="14.25">
      <c r="B56" s="35"/>
      <c r="C56" s="35"/>
      <c r="D56" s="12" t="s">
        <v>125</v>
      </c>
      <c r="E56" s="13">
        <v>3746440</v>
      </c>
      <c r="F56" s="13">
        <v>4643884</v>
      </c>
      <c r="G56" s="13">
        <f>E56-F56</f>
        <v>-897444</v>
      </c>
    </row>
    <row r="57" spans="2:7" ht="14.25">
      <c r="B57" s="35"/>
      <c r="C57" s="35"/>
      <c r="D57" s="12" t="s">
        <v>124</v>
      </c>
      <c r="E57" s="13">
        <v>35399918</v>
      </c>
      <c r="F57" s="13">
        <v>35996806</v>
      </c>
      <c r="G57" s="13">
        <f>E57-F57</f>
        <v>-596888</v>
      </c>
    </row>
    <row r="58" spans="2:7" ht="14.25">
      <c r="B58" s="35"/>
      <c r="C58" s="35"/>
      <c r="D58" s="12" t="s">
        <v>16</v>
      </c>
      <c r="E58" s="13">
        <f>+E59+E60+E61+E62+E63+E64+E65+E66+E67+E68+E69+E70+E71+E72+E73+E74+E75</f>
        <v>87068469</v>
      </c>
      <c r="F58" s="13">
        <f>+F59+F60+F61+F62+F63+F64+F65+F66+F67+F68+F69+F70+F71+F72+F73+F74+F75</f>
        <v>89392075</v>
      </c>
      <c r="G58" s="13">
        <f>E58-F58</f>
        <v>-2323606</v>
      </c>
    </row>
    <row r="59" spans="2:7" ht="14.25">
      <c r="B59" s="35"/>
      <c r="C59" s="35"/>
      <c r="D59" s="12" t="s">
        <v>123</v>
      </c>
      <c r="E59" s="13">
        <v>32539319</v>
      </c>
      <c r="F59" s="13">
        <v>33038690</v>
      </c>
      <c r="G59" s="13">
        <f>E59-F59</f>
        <v>-499371</v>
      </c>
    </row>
    <row r="60" spans="2:7" ht="14.25">
      <c r="B60" s="35"/>
      <c r="C60" s="35"/>
      <c r="D60" s="12" t="s">
        <v>122</v>
      </c>
      <c r="E60" s="13">
        <v>6192896</v>
      </c>
      <c r="F60" s="13">
        <v>7449924</v>
      </c>
      <c r="G60" s="13">
        <f>E60-F60</f>
        <v>-1257028</v>
      </c>
    </row>
    <row r="61" spans="2:7" ht="14.25">
      <c r="B61" s="35"/>
      <c r="C61" s="35"/>
      <c r="D61" s="12" t="s">
        <v>121</v>
      </c>
      <c r="E61" s="13">
        <v>962402</v>
      </c>
      <c r="F61" s="13">
        <v>716282</v>
      </c>
      <c r="G61" s="13">
        <f>E61-F61</f>
        <v>246120</v>
      </c>
    </row>
    <row r="62" spans="2:7" ht="14.25">
      <c r="B62" s="35"/>
      <c r="C62" s="35"/>
      <c r="D62" s="12" t="s">
        <v>120</v>
      </c>
      <c r="E62" s="13">
        <v>3706049</v>
      </c>
      <c r="F62" s="13">
        <v>3701901</v>
      </c>
      <c r="G62" s="13">
        <f>E62-F62</f>
        <v>4148</v>
      </c>
    </row>
    <row r="63" spans="2:7" ht="14.25">
      <c r="B63" s="35"/>
      <c r="C63" s="35"/>
      <c r="D63" s="12" t="s">
        <v>119</v>
      </c>
      <c r="E63" s="13"/>
      <c r="F63" s="13"/>
      <c r="G63" s="13">
        <f>E63-F63</f>
        <v>0</v>
      </c>
    </row>
    <row r="64" spans="2:7" ht="14.25">
      <c r="B64" s="35"/>
      <c r="C64" s="35"/>
      <c r="D64" s="12" t="s">
        <v>118</v>
      </c>
      <c r="E64" s="13">
        <v>2521762</v>
      </c>
      <c r="F64" s="13">
        <v>2527764</v>
      </c>
      <c r="G64" s="13">
        <f>E64-F64</f>
        <v>-6002</v>
      </c>
    </row>
    <row r="65" spans="2:7" ht="14.25">
      <c r="B65" s="35"/>
      <c r="C65" s="35"/>
      <c r="D65" s="12" t="s">
        <v>117</v>
      </c>
      <c r="E65" s="13">
        <v>5737947</v>
      </c>
      <c r="F65" s="13">
        <v>5807575</v>
      </c>
      <c r="G65" s="13">
        <f>E65-F65</f>
        <v>-69628</v>
      </c>
    </row>
    <row r="66" spans="2:7" ht="14.25">
      <c r="B66" s="35"/>
      <c r="C66" s="35"/>
      <c r="D66" s="12" t="s">
        <v>116</v>
      </c>
      <c r="E66" s="13">
        <v>3890433</v>
      </c>
      <c r="F66" s="13">
        <v>4257656</v>
      </c>
      <c r="G66" s="13">
        <f>E66-F66</f>
        <v>-367223</v>
      </c>
    </row>
    <row r="67" spans="2:7" ht="14.25">
      <c r="B67" s="35"/>
      <c r="C67" s="35"/>
      <c r="D67" s="12" t="s">
        <v>115</v>
      </c>
      <c r="E67" s="13"/>
      <c r="F67" s="13"/>
      <c r="G67" s="13">
        <f>E67-F67</f>
        <v>0</v>
      </c>
    </row>
    <row r="68" spans="2:7" ht="14.25">
      <c r="B68" s="35"/>
      <c r="C68" s="35"/>
      <c r="D68" s="12" t="s">
        <v>114</v>
      </c>
      <c r="E68" s="13"/>
      <c r="F68" s="13"/>
      <c r="G68" s="13">
        <f>E68-F68</f>
        <v>0</v>
      </c>
    </row>
    <row r="69" spans="2:7" ht="14.25">
      <c r="B69" s="35"/>
      <c r="C69" s="35"/>
      <c r="D69" s="12" t="s">
        <v>105</v>
      </c>
      <c r="E69" s="13">
        <v>22639338</v>
      </c>
      <c r="F69" s="13">
        <v>23815977</v>
      </c>
      <c r="G69" s="13">
        <f>E69-F69</f>
        <v>-1176639</v>
      </c>
    </row>
    <row r="70" spans="2:7" ht="14.25">
      <c r="B70" s="35"/>
      <c r="C70" s="35"/>
      <c r="D70" s="12" t="s">
        <v>104</v>
      </c>
      <c r="E70" s="13"/>
      <c r="F70" s="13"/>
      <c r="G70" s="13">
        <f>E70-F70</f>
        <v>0</v>
      </c>
    </row>
    <row r="71" spans="2:7" ht="14.25">
      <c r="B71" s="35"/>
      <c r="C71" s="35"/>
      <c r="D71" s="12" t="s">
        <v>113</v>
      </c>
      <c r="E71" s="13">
        <v>3823773</v>
      </c>
      <c r="F71" s="13">
        <v>3328981</v>
      </c>
      <c r="G71" s="13">
        <f>E71-F71</f>
        <v>494792</v>
      </c>
    </row>
    <row r="72" spans="2:7" ht="14.25">
      <c r="B72" s="35"/>
      <c r="C72" s="35"/>
      <c r="D72" s="12" t="s">
        <v>97</v>
      </c>
      <c r="E72" s="13"/>
      <c r="F72" s="13">
        <v>277200</v>
      </c>
      <c r="G72" s="13">
        <f>E72-F72</f>
        <v>-277200</v>
      </c>
    </row>
    <row r="73" spans="2:7" ht="14.25">
      <c r="B73" s="35"/>
      <c r="C73" s="35"/>
      <c r="D73" s="12" t="s">
        <v>96</v>
      </c>
      <c r="E73" s="13">
        <v>1576014</v>
      </c>
      <c r="F73" s="13">
        <v>1406562</v>
      </c>
      <c r="G73" s="13">
        <f>E73-F73</f>
        <v>169452</v>
      </c>
    </row>
    <row r="74" spans="2:7" ht="14.25">
      <c r="B74" s="35"/>
      <c r="C74" s="35"/>
      <c r="D74" s="12" t="s">
        <v>112</v>
      </c>
      <c r="E74" s="13">
        <v>1162893</v>
      </c>
      <c r="F74" s="13">
        <v>1148077</v>
      </c>
      <c r="G74" s="13">
        <f>E74-F74</f>
        <v>14816</v>
      </c>
    </row>
    <row r="75" spans="2:7" ht="14.25">
      <c r="B75" s="35"/>
      <c r="C75" s="35"/>
      <c r="D75" s="12" t="s">
        <v>90</v>
      </c>
      <c r="E75" s="13">
        <v>2315643</v>
      </c>
      <c r="F75" s="13">
        <v>1915486</v>
      </c>
      <c r="G75" s="13">
        <f>E75-F75</f>
        <v>400157</v>
      </c>
    </row>
    <row r="76" spans="2:7" ht="14.25">
      <c r="B76" s="35"/>
      <c r="C76" s="35"/>
      <c r="D76" s="12" t="s">
        <v>17</v>
      </c>
      <c r="E76" s="13">
        <f>+E77+E78+E79+E80+E81+E82+E83+E84+E85+E86+E87+E88+E89+E90+E91+E92+E93+E94+E95+E96+E97+E98</f>
        <v>75656901</v>
      </c>
      <c r="F76" s="13">
        <f>+F77+F78+F79+F80+F81+F82+F83+F84+F85+F86+F87+F88+F89+F90+F91+F92+F93+F94+F95+F96+F97+F98</f>
        <v>80266756</v>
      </c>
      <c r="G76" s="13">
        <f>E76-F76</f>
        <v>-4609855</v>
      </c>
    </row>
    <row r="77" spans="2:7" ht="14.25">
      <c r="B77" s="35"/>
      <c r="C77" s="35"/>
      <c r="D77" s="12" t="s">
        <v>111</v>
      </c>
      <c r="E77" s="13">
        <v>4267559</v>
      </c>
      <c r="F77" s="13">
        <v>2851387</v>
      </c>
      <c r="G77" s="13">
        <f>E77-F77</f>
        <v>1416172</v>
      </c>
    </row>
    <row r="78" spans="2:7" ht="14.25">
      <c r="B78" s="35"/>
      <c r="C78" s="35"/>
      <c r="D78" s="12" t="s">
        <v>110</v>
      </c>
      <c r="E78" s="13">
        <v>723146</v>
      </c>
      <c r="F78" s="13">
        <v>1153270</v>
      </c>
      <c r="G78" s="13">
        <f>E78-F78</f>
        <v>-430124</v>
      </c>
    </row>
    <row r="79" spans="2:7" ht="14.25">
      <c r="B79" s="35"/>
      <c r="C79" s="35"/>
      <c r="D79" s="12" t="s">
        <v>109</v>
      </c>
      <c r="E79" s="13">
        <v>216609</v>
      </c>
      <c r="F79" s="13">
        <v>211374</v>
      </c>
      <c r="G79" s="13">
        <f>E79-F79</f>
        <v>5235</v>
      </c>
    </row>
    <row r="80" spans="2:7" ht="14.25">
      <c r="B80" s="35"/>
      <c r="C80" s="35"/>
      <c r="D80" s="12" t="s">
        <v>108</v>
      </c>
      <c r="E80" s="13">
        <v>3779901</v>
      </c>
      <c r="F80" s="13">
        <v>4954350</v>
      </c>
      <c r="G80" s="13">
        <f>E80-F80</f>
        <v>-1174449</v>
      </c>
    </row>
    <row r="81" spans="2:7" ht="14.25">
      <c r="B81" s="35"/>
      <c r="C81" s="35"/>
      <c r="D81" s="12" t="s">
        <v>107</v>
      </c>
      <c r="E81" s="13">
        <v>2431545</v>
      </c>
      <c r="F81" s="13">
        <v>2069419</v>
      </c>
      <c r="G81" s="13">
        <f>E81-F81</f>
        <v>362126</v>
      </c>
    </row>
    <row r="82" spans="2:7" ht="14.25">
      <c r="B82" s="35"/>
      <c r="C82" s="35"/>
      <c r="D82" s="12" t="s">
        <v>106</v>
      </c>
      <c r="E82" s="13">
        <v>1376358</v>
      </c>
      <c r="F82" s="13">
        <v>1105050</v>
      </c>
      <c r="G82" s="13">
        <f>E82-F82</f>
        <v>271308</v>
      </c>
    </row>
    <row r="83" spans="2:7" ht="14.25">
      <c r="B83" s="35"/>
      <c r="C83" s="35"/>
      <c r="D83" s="12" t="s">
        <v>105</v>
      </c>
      <c r="E83" s="13"/>
      <c r="F83" s="13"/>
      <c r="G83" s="13">
        <f>E83-F83</f>
        <v>0</v>
      </c>
    </row>
    <row r="84" spans="2:7" ht="14.25">
      <c r="B84" s="35"/>
      <c r="C84" s="35"/>
      <c r="D84" s="12" t="s">
        <v>104</v>
      </c>
      <c r="E84" s="13"/>
      <c r="F84" s="13"/>
      <c r="G84" s="13">
        <f>E84-F84</f>
        <v>0</v>
      </c>
    </row>
    <row r="85" spans="2:7" ht="14.25">
      <c r="B85" s="35"/>
      <c r="C85" s="35"/>
      <c r="D85" s="12" t="s">
        <v>103</v>
      </c>
      <c r="E85" s="13">
        <v>1258979</v>
      </c>
      <c r="F85" s="13">
        <v>9366847</v>
      </c>
      <c r="G85" s="13">
        <f>E85-F85</f>
        <v>-8107868</v>
      </c>
    </row>
    <row r="86" spans="2:7" ht="14.25">
      <c r="B86" s="35"/>
      <c r="C86" s="35"/>
      <c r="D86" s="12" t="s">
        <v>102</v>
      </c>
      <c r="E86" s="13">
        <v>1626165</v>
      </c>
      <c r="F86" s="13">
        <v>1416260</v>
      </c>
      <c r="G86" s="13">
        <f>E86-F86</f>
        <v>209905</v>
      </c>
    </row>
    <row r="87" spans="2:7" ht="14.25">
      <c r="B87" s="35"/>
      <c r="C87" s="35"/>
      <c r="D87" s="12" t="s">
        <v>101</v>
      </c>
      <c r="E87" s="13"/>
      <c r="F87" s="13">
        <v>74850</v>
      </c>
      <c r="G87" s="13">
        <f>E87-F87</f>
        <v>-74850</v>
      </c>
    </row>
    <row r="88" spans="2:7" ht="14.25">
      <c r="B88" s="35"/>
      <c r="C88" s="35"/>
      <c r="D88" s="12" t="s">
        <v>100</v>
      </c>
      <c r="E88" s="13">
        <v>2086272</v>
      </c>
      <c r="F88" s="13">
        <v>1750440</v>
      </c>
      <c r="G88" s="13">
        <f>E88-F88</f>
        <v>335832</v>
      </c>
    </row>
    <row r="89" spans="2:7" ht="14.25">
      <c r="B89" s="35"/>
      <c r="C89" s="35"/>
      <c r="D89" s="12" t="s">
        <v>99</v>
      </c>
      <c r="E89" s="13">
        <v>46844780</v>
      </c>
      <c r="F89" s="13">
        <v>47297252</v>
      </c>
      <c r="G89" s="13">
        <f>E89-F89</f>
        <v>-452472</v>
      </c>
    </row>
    <row r="90" spans="2:7" ht="14.25">
      <c r="B90" s="35"/>
      <c r="C90" s="35"/>
      <c r="D90" s="12" t="s">
        <v>98</v>
      </c>
      <c r="E90" s="13">
        <v>2241513</v>
      </c>
      <c r="F90" s="13">
        <v>1747381</v>
      </c>
      <c r="G90" s="13">
        <f>E90-F90</f>
        <v>494132</v>
      </c>
    </row>
    <row r="91" spans="2:7" ht="14.25">
      <c r="B91" s="35"/>
      <c r="C91" s="35"/>
      <c r="D91" s="12" t="s">
        <v>97</v>
      </c>
      <c r="E91" s="13">
        <v>1411192</v>
      </c>
      <c r="F91" s="13">
        <v>714271</v>
      </c>
      <c r="G91" s="13">
        <f>E91-F91</f>
        <v>696921</v>
      </c>
    </row>
    <row r="92" spans="2:7" ht="14.25">
      <c r="B92" s="35"/>
      <c r="C92" s="35"/>
      <c r="D92" s="12" t="s">
        <v>96</v>
      </c>
      <c r="E92" s="13">
        <v>473464</v>
      </c>
      <c r="F92" s="13">
        <v>473464</v>
      </c>
      <c r="G92" s="13">
        <f>E92-F92</f>
        <v>0</v>
      </c>
    </row>
    <row r="93" spans="2:7" ht="14.25">
      <c r="B93" s="35"/>
      <c r="C93" s="35"/>
      <c r="D93" s="12" t="s">
        <v>95</v>
      </c>
      <c r="E93" s="13">
        <v>1414999</v>
      </c>
      <c r="F93" s="13">
        <v>600000</v>
      </c>
      <c r="G93" s="13">
        <f>E93-F93</f>
        <v>814999</v>
      </c>
    </row>
    <row r="94" spans="2:7" ht="14.25">
      <c r="B94" s="35"/>
      <c r="C94" s="35"/>
      <c r="D94" s="12" t="s">
        <v>94</v>
      </c>
      <c r="E94" s="13">
        <v>139335</v>
      </c>
      <c r="F94" s="13">
        <v>290089</v>
      </c>
      <c r="G94" s="13">
        <f>E94-F94</f>
        <v>-150754</v>
      </c>
    </row>
    <row r="95" spans="2:7" ht="14.25">
      <c r="B95" s="35"/>
      <c r="C95" s="35"/>
      <c r="D95" s="12" t="s">
        <v>93</v>
      </c>
      <c r="E95" s="13">
        <v>3114791</v>
      </c>
      <c r="F95" s="13">
        <v>1943581</v>
      </c>
      <c r="G95" s="13">
        <f>E95-F95</f>
        <v>1171210</v>
      </c>
    </row>
    <row r="96" spans="2:7" ht="14.25">
      <c r="B96" s="35"/>
      <c r="C96" s="35"/>
      <c r="D96" s="12" t="s">
        <v>92</v>
      </c>
      <c r="E96" s="13">
        <v>892577</v>
      </c>
      <c r="F96" s="13">
        <v>787881</v>
      </c>
      <c r="G96" s="13">
        <f>E96-F96</f>
        <v>104696</v>
      </c>
    </row>
    <row r="97" spans="2:7" ht="14.25">
      <c r="B97" s="35"/>
      <c r="C97" s="35"/>
      <c r="D97" s="12" t="s">
        <v>91</v>
      </c>
      <c r="E97" s="13">
        <v>856798</v>
      </c>
      <c r="F97" s="13">
        <v>1202110</v>
      </c>
      <c r="G97" s="13">
        <f>E97-F97</f>
        <v>-345312</v>
      </c>
    </row>
    <row r="98" spans="2:7" ht="14.25">
      <c r="B98" s="35"/>
      <c r="C98" s="35"/>
      <c r="D98" s="12" t="s">
        <v>90</v>
      </c>
      <c r="E98" s="13">
        <v>500918</v>
      </c>
      <c r="F98" s="13">
        <v>257480</v>
      </c>
      <c r="G98" s="13">
        <f>E98-F98</f>
        <v>243438</v>
      </c>
    </row>
    <row r="99" spans="2:7" ht="14.25">
      <c r="B99" s="35"/>
      <c r="C99" s="35"/>
      <c r="D99" s="12" t="s">
        <v>18</v>
      </c>
      <c r="E99" s="13">
        <v>237421</v>
      </c>
      <c r="F99" s="13">
        <v>193530</v>
      </c>
      <c r="G99" s="13">
        <f>E99-F99</f>
        <v>43891</v>
      </c>
    </row>
    <row r="100" spans="2:7" ht="14.25">
      <c r="B100" s="35"/>
      <c r="C100" s="35"/>
      <c r="D100" s="12" t="s">
        <v>19</v>
      </c>
      <c r="E100" s="13">
        <v>46620097</v>
      </c>
      <c r="F100" s="13">
        <v>46428380</v>
      </c>
      <c r="G100" s="13">
        <f>E100-F100</f>
        <v>191717</v>
      </c>
    </row>
    <row r="101" spans="2:7" ht="14.25">
      <c r="B101" s="35"/>
      <c r="C101" s="35"/>
      <c r="D101" s="12" t="s">
        <v>20</v>
      </c>
      <c r="E101" s="13">
        <v>-20590548</v>
      </c>
      <c r="F101" s="13">
        <v>-20741869</v>
      </c>
      <c r="G101" s="13">
        <f>E101-F101</f>
        <v>151321</v>
      </c>
    </row>
    <row r="102" spans="2:7" ht="14.25">
      <c r="B102" s="35"/>
      <c r="C102" s="35"/>
      <c r="D102" s="12" t="s">
        <v>21</v>
      </c>
      <c r="E102" s="13"/>
      <c r="F102" s="13"/>
      <c r="G102" s="13">
        <f>E102-F102</f>
        <v>0</v>
      </c>
    </row>
    <row r="103" spans="2:7" ht="14.25">
      <c r="B103" s="35"/>
      <c r="C103" s="35"/>
      <c r="D103" s="12" t="s">
        <v>22</v>
      </c>
      <c r="E103" s="13"/>
      <c r="F103" s="13"/>
      <c r="G103" s="13">
        <f>E103-F103</f>
        <v>0</v>
      </c>
    </row>
    <row r="104" spans="2:7" ht="14.25">
      <c r="B104" s="35"/>
      <c r="C104" s="35"/>
      <c r="D104" s="12" t="s">
        <v>23</v>
      </c>
      <c r="E104" s="13"/>
      <c r="F104" s="13"/>
      <c r="G104" s="13">
        <f>E104-F104</f>
        <v>0</v>
      </c>
    </row>
    <row r="105" spans="2:7" ht="14.25">
      <c r="B105" s="35"/>
      <c r="C105" s="36"/>
      <c r="D105" s="16" t="s">
        <v>24</v>
      </c>
      <c r="E105" s="17">
        <f>+E49+E58+E76+E99+E100+E101+E102+E103+E104</f>
        <v>532468677</v>
      </c>
      <c r="F105" s="17">
        <f>+F49+F58+F76+F99+F100+F101+F102+F103+F104</f>
        <v>528064343</v>
      </c>
      <c r="G105" s="17">
        <f>E105-F105</f>
        <v>4404334</v>
      </c>
    </row>
    <row r="106" spans="2:7" ht="14.25">
      <c r="B106" s="36"/>
      <c r="C106" s="19" t="s">
        <v>25</v>
      </c>
      <c r="D106" s="20"/>
      <c r="E106" s="21">
        <f xml:space="preserve"> +E48 - E105</f>
        <v>-10370090</v>
      </c>
      <c r="F106" s="21">
        <f xml:space="preserve"> +F48 - F105</f>
        <v>-224250</v>
      </c>
      <c r="G106" s="21">
        <f>E106-F106</f>
        <v>-10145840</v>
      </c>
    </row>
    <row r="107" spans="2:7" ht="14.25">
      <c r="B107" s="34" t="s">
        <v>26</v>
      </c>
      <c r="C107" s="34" t="s">
        <v>9</v>
      </c>
      <c r="D107" s="12" t="s">
        <v>27</v>
      </c>
      <c r="E107" s="13">
        <v>1150592</v>
      </c>
      <c r="F107" s="13">
        <v>1532804</v>
      </c>
      <c r="G107" s="13">
        <f>E107-F107</f>
        <v>-382212</v>
      </c>
    </row>
    <row r="108" spans="2:7" ht="14.25">
      <c r="B108" s="35"/>
      <c r="C108" s="35"/>
      <c r="D108" s="12" t="s">
        <v>28</v>
      </c>
      <c r="E108" s="13">
        <v>128738</v>
      </c>
      <c r="F108" s="13">
        <v>97862</v>
      </c>
      <c r="G108" s="13">
        <f>E108-F108</f>
        <v>30876</v>
      </c>
    </row>
    <row r="109" spans="2:7" ht="14.25">
      <c r="B109" s="35"/>
      <c r="C109" s="35"/>
      <c r="D109" s="12" t="s">
        <v>29</v>
      </c>
      <c r="E109" s="13">
        <f>+E110+E111+E112</f>
        <v>977754</v>
      </c>
      <c r="F109" s="13">
        <f>+F110+F111+F112</f>
        <v>2473233</v>
      </c>
      <c r="G109" s="13">
        <f>E109-F109</f>
        <v>-1495479</v>
      </c>
    </row>
    <row r="110" spans="2:7" ht="14.25">
      <c r="B110" s="35"/>
      <c r="C110" s="35"/>
      <c r="D110" s="12" t="s">
        <v>89</v>
      </c>
      <c r="E110" s="13">
        <v>135585</v>
      </c>
      <c r="F110" s="13">
        <v>187880</v>
      </c>
      <c r="G110" s="13">
        <f>E110-F110</f>
        <v>-52295</v>
      </c>
    </row>
    <row r="111" spans="2:7" ht="14.25">
      <c r="B111" s="35"/>
      <c r="C111" s="35"/>
      <c r="D111" s="12" t="s">
        <v>88</v>
      </c>
      <c r="E111" s="13"/>
      <c r="F111" s="13"/>
      <c r="G111" s="13">
        <f>E111-F111</f>
        <v>0</v>
      </c>
    </row>
    <row r="112" spans="2:7" ht="14.25">
      <c r="B112" s="35"/>
      <c r="C112" s="35"/>
      <c r="D112" s="12" t="s">
        <v>87</v>
      </c>
      <c r="E112" s="13">
        <v>842169</v>
      </c>
      <c r="F112" s="13">
        <v>2285353</v>
      </c>
      <c r="G112" s="13">
        <f>E112-F112</f>
        <v>-1443184</v>
      </c>
    </row>
    <row r="113" spans="2:7" ht="14.25">
      <c r="B113" s="35"/>
      <c r="C113" s="36"/>
      <c r="D113" s="16" t="s">
        <v>30</v>
      </c>
      <c r="E113" s="17">
        <f>+E107+E108+E109</f>
        <v>2257084</v>
      </c>
      <c r="F113" s="17">
        <f>+F107+F108+F109</f>
        <v>4103899</v>
      </c>
      <c r="G113" s="17">
        <f>E113-F113</f>
        <v>-1846815</v>
      </c>
    </row>
    <row r="114" spans="2:7" ht="14.25">
      <c r="B114" s="35"/>
      <c r="C114" s="34" t="s">
        <v>14</v>
      </c>
      <c r="D114" s="12" t="s">
        <v>31</v>
      </c>
      <c r="E114" s="13">
        <v>3194618</v>
      </c>
      <c r="F114" s="13">
        <v>3130226</v>
      </c>
      <c r="G114" s="13">
        <f>E114-F114</f>
        <v>64392</v>
      </c>
    </row>
    <row r="115" spans="2:7" ht="14.25">
      <c r="B115" s="35"/>
      <c r="C115" s="35"/>
      <c r="D115" s="12" t="s">
        <v>32</v>
      </c>
      <c r="E115" s="13">
        <f>+E116+E117</f>
        <v>2529979</v>
      </c>
      <c r="F115" s="13">
        <f>+F116+F117</f>
        <v>4116</v>
      </c>
      <c r="G115" s="13">
        <f>E115-F115</f>
        <v>2525863</v>
      </c>
    </row>
    <row r="116" spans="2:7" ht="14.25">
      <c r="B116" s="35"/>
      <c r="C116" s="35"/>
      <c r="D116" s="12" t="s">
        <v>86</v>
      </c>
      <c r="E116" s="13">
        <v>15298</v>
      </c>
      <c r="F116" s="13">
        <v>4116</v>
      </c>
      <c r="G116" s="13">
        <f>E116-F116</f>
        <v>11182</v>
      </c>
    </row>
    <row r="117" spans="2:7" ht="14.25">
      <c r="B117" s="35"/>
      <c r="C117" s="35"/>
      <c r="D117" s="12" t="s">
        <v>85</v>
      </c>
      <c r="E117" s="13">
        <v>2514681</v>
      </c>
      <c r="F117" s="13"/>
      <c r="G117" s="13">
        <f>E117-F117</f>
        <v>2514681</v>
      </c>
    </row>
    <row r="118" spans="2:7" ht="14.25">
      <c r="B118" s="35"/>
      <c r="C118" s="36"/>
      <c r="D118" s="16" t="s">
        <v>33</v>
      </c>
      <c r="E118" s="17">
        <f>+E114+E115</f>
        <v>5724597</v>
      </c>
      <c r="F118" s="17">
        <f>+F114+F115</f>
        <v>3134342</v>
      </c>
      <c r="G118" s="17">
        <f>E118-F118</f>
        <v>2590255</v>
      </c>
    </row>
    <row r="119" spans="2:7" ht="14.25">
      <c r="B119" s="36"/>
      <c r="C119" s="19" t="s">
        <v>34</v>
      </c>
      <c r="D119" s="22"/>
      <c r="E119" s="23">
        <f xml:space="preserve"> +E113 - E118</f>
        <v>-3467513</v>
      </c>
      <c r="F119" s="23">
        <f xml:space="preserve"> +F113 - F118</f>
        <v>969557</v>
      </c>
      <c r="G119" s="23">
        <f>E119-F119</f>
        <v>-4437070</v>
      </c>
    </row>
    <row r="120" spans="2:7" ht="14.25">
      <c r="B120" s="19" t="s">
        <v>35</v>
      </c>
      <c r="C120" s="24"/>
      <c r="D120" s="20"/>
      <c r="E120" s="21">
        <f xml:space="preserve"> +E106 +E119</f>
        <v>-13837603</v>
      </c>
      <c r="F120" s="21">
        <f xml:space="preserve"> +F106 +F119</f>
        <v>745307</v>
      </c>
      <c r="G120" s="21">
        <f>E120-F120</f>
        <v>-14582910</v>
      </c>
    </row>
    <row r="121" spans="2:7" ht="14.25">
      <c r="B121" s="34" t="s">
        <v>36</v>
      </c>
      <c r="C121" s="34" t="s">
        <v>9</v>
      </c>
      <c r="D121" s="12" t="s">
        <v>37</v>
      </c>
      <c r="E121" s="13">
        <f>+E122+E123</f>
        <v>2416000</v>
      </c>
      <c r="F121" s="13">
        <f>+F122+F123</f>
        <v>19284400</v>
      </c>
      <c r="G121" s="13">
        <f>E121-F121</f>
        <v>-16868400</v>
      </c>
    </row>
    <row r="122" spans="2:7" ht="14.25">
      <c r="B122" s="35"/>
      <c r="C122" s="35"/>
      <c r="D122" s="12" t="s">
        <v>84</v>
      </c>
      <c r="E122" s="13">
        <v>2416000</v>
      </c>
      <c r="F122" s="13">
        <v>761400</v>
      </c>
      <c r="G122" s="13">
        <f>E122-F122</f>
        <v>1654600</v>
      </c>
    </row>
    <row r="123" spans="2:7" ht="14.25">
      <c r="B123" s="35"/>
      <c r="C123" s="35"/>
      <c r="D123" s="12" t="s">
        <v>83</v>
      </c>
      <c r="E123" s="13"/>
      <c r="F123" s="13">
        <v>18523000</v>
      </c>
      <c r="G123" s="13">
        <f>E123-F123</f>
        <v>-18523000</v>
      </c>
    </row>
    <row r="124" spans="2:7" ht="14.25">
      <c r="B124" s="35"/>
      <c r="C124" s="35"/>
      <c r="D124" s="12" t="s">
        <v>38</v>
      </c>
      <c r="E124" s="13">
        <f>+E125+E126</f>
        <v>0</v>
      </c>
      <c r="F124" s="13">
        <f>+F125+F126</f>
        <v>0</v>
      </c>
      <c r="G124" s="13">
        <f>E124-F124</f>
        <v>0</v>
      </c>
    </row>
    <row r="125" spans="2:7" ht="14.25">
      <c r="B125" s="35"/>
      <c r="C125" s="35"/>
      <c r="D125" s="12" t="s">
        <v>82</v>
      </c>
      <c r="E125" s="13"/>
      <c r="F125" s="13"/>
      <c r="G125" s="13">
        <f>E125-F125</f>
        <v>0</v>
      </c>
    </row>
    <row r="126" spans="2:7" ht="14.25">
      <c r="B126" s="35"/>
      <c r="C126" s="35"/>
      <c r="D126" s="12" t="s">
        <v>81</v>
      </c>
      <c r="E126" s="13"/>
      <c r="F126" s="13"/>
      <c r="G126" s="13">
        <f>E126-F126</f>
        <v>0</v>
      </c>
    </row>
    <row r="127" spans="2:7" ht="14.25">
      <c r="B127" s="35"/>
      <c r="C127" s="35"/>
      <c r="D127" s="12" t="s">
        <v>39</v>
      </c>
      <c r="E127" s="13"/>
      <c r="F127" s="13"/>
      <c r="G127" s="13">
        <f>E127-F127</f>
        <v>0</v>
      </c>
    </row>
    <row r="128" spans="2:7" ht="14.25">
      <c r="B128" s="35"/>
      <c r="C128" s="35"/>
      <c r="D128" s="12" t="s">
        <v>40</v>
      </c>
      <c r="E128" s="13"/>
      <c r="F128" s="13"/>
      <c r="G128" s="13">
        <f>E128-F128</f>
        <v>0</v>
      </c>
    </row>
    <row r="129" spans="2:7" ht="14.25">
      <c r="B129" s="35"/>
      <c r="C129" s="35"/>
      <c r="D129" s="12" t="s">
        <v>41</v>
      </c>
      <c r="E129" s="13">
        <f>+E130+E131</f>
        <v>0</v>
      </c>
      <c r="F129" s="13">
        <f>+F130+F131</f>
        <v>0</v>
      </c>
      <c r="G129" s="13">
        <f>E129-F129</f>
        <v>0</v>
      </c>
    </row>
    <row r="130" spans="2:7" ht="14.25">
      <c r="B130" s="35"/>
      <c r="C130" s="35"/>
      <c r="D130" s="12" t="s">
        <v>80</v>
      </c>
      <c r="E130" s="13"/>
      <c r="F130" s="13"/>
      <c r="G130" s="13">
        <f>E130-F130</f>
        <v>0</v>
      </c>
    </row>
    <row r="131" spans="2:7" ht="14.25">
      <c r="B131" s="35"/>
      <c r="C131" s="35"/>
      <c r="D131" s="12" t="s">
        <v>79</v>
      </c>
      <c r="E131" s="13"/>
      <c r="F131" s="13"/>
      <c r="G131" s="13">
        <f>E131-F131</f>
        <v>0</v>
      </c>
    </row>
    <row r="132" spans="2:7" ht="14.25">
      <c r="B132" s="35"/>
      <c r="C132" s="35"/>
      <c r="D132" s="12" t="s">
        <v>42</v>
      </c>
      <c r="E132" s="13">
        <f>+E133</f>
        <v>0</v>
      </c>
      <c r="F132" s="13">
        <f>+F133</f>
        <v>0</v>
      </c>
      <c r="G132" s="13">
        <f>E132-F132</f>
        <v>0</v>
      </c>
    </row>
    <row r="133" spans="2:7" ht="14.25">
      <c r="B133" s="35"/>
      <c r="C133" s="35"/>
      <c r="D133" s="12" t="s">
        <v>78</v>
      </c>
      <c r="E133" s="13"/>
      <c r="F133" s="13"/>
      <c r="G133" s="13">
        <f>E133-F133</f>
        <v>0</v>
      </c>
    </row>
    <row r="134" spans="2:7" ht="14.25">
      <c r="B134" s="35"/>
      <c r="C134" s="36"/>
      <c r="D134" s="16" t="s">
        <v>43</v>
      </c>
      <c r="E134" s="17">
        <f>+E121+E124+E127+E128+E129+E132</f>
        <v>2416000</v>
      </c>
      <c r="F134" s="17">
        <f>+F121+F124+F127+F128+F129+F132</f>
        <v>19284400</v>
      </c>
      <c r="G134" s="17">
        <f>E134-F134</f>
        <v>-16868400</v>
      </c>
    </row>
    <row r="135" spans="2:7" ht="14.25">
      <c r="B135" s="35"/>
      <c r="C135" s="34" t="s">
        <v>14</v>
      </c>
      <c r="D135" s="12" t="s">
        <v>44</v>
      </c>
      <c r="E135" s="13">
        <f>+E136+E137+E138+E139</f>
        <v>6</v>
      </c>
      <c r="F135" s="13">
        <f>+F136+F137+F138+F139</f>
        <v>4</v>
      </c>
      <c r="G135" s="13">
        <f>E135-F135</f>
        <v>2</v>
      </c>
    </row>
    <row r="136" spans="2:7" ht="14.25">
      <c r="B136" s="35"/>
      <c r="C136" s="35"/>
      <c r="D136" s="12" t="s">
        <v>77</v>
      </c>
      <c r="E136" s="13"/>
      <c r="F136" s="13"/>
      <c r="G136" s="13">
        <f>E136-F136</f>
        <v>0</v>
      </c>
    </row>
    <row r="137" spans="2:7" ht="14.25">
      <c r="B137" s="35"/>
      <c r="C137" s="35"/>
      <c r="D137" s="12" t="s">
        <v>76</v>
      </c>
      <c r="E137" s="13">
        <v>2</v>
      </c>
      <c r="F137" s="13"/>
      <c r="G137" s="13">
        <f>E137-F137</f>
        <v>2</v>
      </c>
    </row>
    <row r="138" spans="2:7" ht="14.25">
      <c r="B138" s="35"/>
      <c r="C138" s="35"/>
      <c r="D138" s="12" t="s">
        <v>75</v>
      </c>
      <c r="E138" s="13">
        <v>4</v>
      </c>
      <c r="F138" s="13">
        <v>4</v>
      </c>
      <c r="G138" s="13">
        <f>E138-F138</f>
        <v>0</v>
      </c>
    </row>
    <row r="139" spans="2:7" ht="14.25">
      <c r="B139" s="35"/>
      <c r="C139" s="35"/>
      <c r="D139" s="12" t="s">
        <v>74</v>
      </c>
      <c r="E139" s="13"/>
      <c r="F139" s="13"/>
      <c r="G139" s="13">
        <f>E139-F139</f>
        <v>0</v>
      </c>
    </row>
    <row r="140" spans="2:7" ht="14.25">
      <c r="B140" s="35"/>
      <c r="C140" s="35"/>
      <c r="D140" s="12" t="s">
        <v>45</v>
      </c>
      <c r="E140" s="13"/>
      <c r="F140" s="13"/>
      <c r="G140" s="13">
        <f>E140-F140</f>
        <v>0</v>
      </c>
    </row>
    <row r="141" spans="2:7" ht="14.25">
      <c r="B141" s="35"/>
      <c r="C141" s="35"/>
      <c r="D141" s="12" t="s">
        <v>46</v>
      </c>
      <c r="E141" s="13">
        <v>2416000</v>
      </c>
      <c r="F141" s="13">
        <v>19284400</v>
      </c>
      <c r="G141" s="13">
        <f>E141-F141</f>
        <v>-16868400</v>
      </c>
    </row>
    <row r="142" spans="2:7" ht="14.25">
      <c r="B142" s="35"/>
      <c r="C142" s="35"/>
      <c r="D142" s="12" t="s">
        <v>47</v>
      </c>
      <c r="E142" s="13"/>
      <c r="F142" s="13"/>
      <c r="G142" s="13">
        <f>E142-F142</f>
        <v>0</v>
      </c>
    </row>
    <row r="143" spans="2:7" ht="14.25">
      <c r="B143" s="35"/>
      <c r="C143" s="36"/>
      <c r="D143" s="16" t="s">
        <v>48</v>
      </c>
      <c r="E143" s="17">
        <f>+E135+E140+E141+E142</f>
        <v>2416006</v>
      </c>
      <c r="F143" s="17">
        <f>+F135+F140+F141+F142</f>
        <v>19284404</v>
      </c>
      <c r="G143" s="17">
        <f>E143-F143</f>
        <v>-16868398</v>
      </c>
    </row>
    <row r="144" spans="2:7" ht="14.25">
      <c r="B144" s="36"/>
      <c r="C144" s="25" t="s">
        <v>49</v>
      </c>
      <c r="D144" s="26"/>
      <c r="E144" s="27">
        <f xml:space="preserve"> +E134 - E143</f>
        <v>-6</v>
      </c>
      <c r="F144" s="27">
        <f xml:space="preserve"> +F134 - F143</f>
        <v>-4</v>
      </c>
      <c r="G144" s="27">
        <f>E144-F144</f>
        <v>-2</v>
      </c>
    </row>
    <row r="145" spans="2:7" ht="14.25">
      <c r="B145" s="19" t="s">
        <v>50</v>
      </c>
      <c r="C145" s="28"/>
      <c r="D145" s="29"/>
      <c r="E145" s="30">
        <f xml:space="preserve"> +E120 +E144</f>
        <v>-13837609</v>
      </c>
      <c r="F145" s="30">
        <f xml:space="preserve"> +F120 +F144</f>
        <v>745303</v>
      </c>
      <c r="G145" s="30">
        <f>E145-F145</f>
        <v>-14582912</v>
      </c>
    </row>
    <row r="146" spans="2:7" ht="14.25">
      <c r="B146" s="31" t="s">
        <v>51</v>
      </c>
      <c r="C146" s="28" t="s">
        <v>52</v>
      </c>
      <c r="D146" s="29"/>
      <c r="E146" s="30">
        <v>520685763</v>
      </c>
      <c r="F146" s="30">
        <v>519940460</v>
      </c>
      <c r="G146" s="30">
        <f>E146-F146</f>
        <v>745303</v>
      </c>
    </row>
    <row r="147" spans="2:7" ht="14.25">
      <c r="B147" s="32"/>
      <c r="C147" s="28" t="s">
        <v>53</v>
      </c>
      <c r="D147" s="29"/>
      <c r="E147" s="30">
        <f xml:space="preserve"> +E145 +E146</f>
        <v>506848154</v>
      </c>
      <c r="F147" s="30">
        <f xml:space="preserve"> +F145 +F146</f>
        <v>520685763</v>
      </c>
      <c r="G147" s="30">
        <f>E147-F147</f>
        <v>-13837609</v>
      </c>
    </row>
    <row r="148" spans="2:7" ht="14.25">
      <c r="B148" s="32"/>
      <c r="C148" s="28" t="s">
        <v>54</v>
      </c>
      <c r="D148" s="29"/>
      <c r="E148" s="30"/>
      <c r="F148" s="30"/>
      <c r="G148" s="30">
        <f>E148-F148</f>
        <v>0</v>
      </c>
    </row>
    <row r="149" spans="2:7" ht="14.25">
      <c r="B149" s="32"/>
      <c r="C149" s="28" t="s">
        <v>55</v>
      </c>
      <c r="D149" s="29"/>
      <c r="E149" s="30"/>
      <c r="F149" s="30"/>
      <c r="G149" s="30">
        <f>E149-F149</f>
        <v>0</v>
      </c>
    </row>
    <row r="150" spans="2:7" ht="14.25">
      <c r="B150" s="32"/>
      <c r="C150" s="28" t="s">
        <v>56</v>
      </c>
      <c r="D150" s="29"/>
      <c r="E150" s="30"/>
      <c r="F150" s="30"/>
      <c r="G150" s="30">
        <f>E150-F150</f>
        <v>0</v>
      </c>
    </row>
    <row r="151" spans="2:7" ht="14.25">
      <c r="B151" s="33"/>
      <c r="C151" s="28" t="s">
        <v>57</v>
      </c>
      <c r="D151" s="29"/>
      <c r="E151" s="30">
        <f xml:space="preserve"> +E147 +E148 +E149 - E150</f>
        <v>506848154</v>
      </c>
      <c r="F151" s="30">
        <f xml:space="preserve"> +F147 +F148 +F149 - F150</f>
        <v>520685763</v>
      </c>
      <c r="G151" s="30">
        <f>E151-F151</f>
        <v>-13837609</v>
      </c>
    </row>
  </sheetData>
  <mergeCells count="13">
    <mergeCell ref="B146:B151"/>
    <mergeCell ref="B107:B119"/>
    <mergeCell ref="C107:C113"/>
    <mergeCell ref="C114:C118"/>
    <mergeCell ref="B121:B144"/>
    <mergeCell ref="C121:C134"/>
    <mergeCell ref="C135:C143"/>
    <mergeCell ref="B2:G2"/>
    <mergeCell ref="B3:G3"/>
    <mergeCell ref="B5:D5"/>
    <mergeCell ref="B6:B106"/>
    <mergeCell ref="C6:C48"/>
    <mergeCell ref="C49:C105"/>
  </mergeCells>
  <phoneticPr fontId="1"/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51"/>
  <sheetViews>
    <sheetView showGridLines="0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5"/>
      <c r="C1" s="5"/>
      <c r="D1" s="5"/>
      <c r="E1" s="3"/>
      <c r="F1" s="3"/>
      <c r="G1" s="4" t="s">
        <v>165</v>
      </c>
    </row>
    <row r="2" spans="2:7" ht="21">
      <c r="B2" s="37" t="s">
        <v>169</v>
      </c>
      <c r="C2" s="37"/>
      <c r="D2" s="37"/>
      <c r="E2" s="37"/>
      <c r="F2" s="37"/>
      <c r="G2" s="37"/>
    </row>
    <row r="3" spans="2:7" ht="21">
      <c r="B3" s="38" t="s">
        <v>168</v>
      </c>
      <c r="C3" s="38"/>
      <c r="D3" s="38"/>
      <c r="E3" s="38"/>
      <c r="F3" s="38"/>
      <c r="G3" s="38"/>
    </row>
    <row r="4" spans="2:7" ht="15.75">
      <c r="B4" s="7"/>
      <c r="C4" s="7"/>
      <c r="D4" s="7"/>
      <c r="E4" s="7"/>
      <c r="F4" s="3"/>
      <c r="G4" s="7" t="s">
        <v>167</v>
      </c>
    </row>
    <row r="5" spans="2:7" ht="14.25">
      <c r="B5" s="39" t="s">
        <v>4</v>
      </c>
      <c r="C5" s="39"/>
      <c r="D5" s="39"/>
      <c r="E5" s="8" t="s">
        <v>5</v>
      </c>
      <c r="F5" s="8" t="s">
        <v>6</v>
      </c>
      <c r="G5" s="8" t="s">
        <v>166</v>
      </c>
    </row>
    <row r="6" spans="2:7" ht="14.25">
      <c r="B6" s="34" t="s">
        <v>8</v>
      </c>
      <c r="C6" s="34" t="s">
        <v>9</v>
      </c>
      <c r="D6" s="9" t="s">
        <v>10</v>
      </c>
      <c r="E6" s="10">
        <f>+E7+E11+E18+E25+E28+E32+E41</f>
        <v>87401828</v>
      </c>
      <c r="F6" s="10">
        <f>+F7+F11+F18+F25+F28+F32+F41</f>
        <v>0</v>
      </c>
      <c r="G6" s="10">
        <f>E6-F6</f>
        <v>87401828</v>
      </c>
    </row>
    <row r="7" spans="2:7" ht="14.25">
      <c r="B7" s="35"/>
      <c r="C7" s="35"/>
      <c r="D7" s="12" t="s">
        <v>163</v>
      </c>
      <c r="E7" s="13">
        <f>+E8+E9+E10</f>
        <v>0</v>
      </c>
      <c r="F7" s="13">
        <f>+F8+F9+F10</f>
        <v>0</v>
      </c>
      <c r="G7" s="13">
        <f>E7-F7</f>
        <v>0</v>
      </c>
    </row>
    <row r="8" spans="2:7" ht="14.25">
      <c r="B8" s="35"/>
      <c r="C8" s="35"/>
      <c r="D8" s="12" t="s">
        <v>158</v>
      </c>
      <c r="E8" s="13"/>
      <c r="F8" s="13"/>
      <c r="G8" s="13">
        <f>E8-F8</f>
        <v>0</v>
      </c>
    </row>
    <row r="9" spans="2:7" ht="14.25">
      <c r="B9" s="35"/>
      <c r="C9" s="35"/>
      <c r="D9" s="12" t="s">
        <v>162</v>
      </c>
      <c r="E9" s="13"/>
      <c r="F9" s="13"/>
      <c r="G9" s="13">
        <f>E9-F9</f>
        <v>0</v>
      </c>
    </row>
    <row r="10" spans="2:7" ht="14.25">
      <c r="B10" s="35"/>
      <c r="C10" s="35"/>
      <c r="D10" s="12" t="s">
        <v>161</v>
      </c>
      <c r="E10" s="13"/>
      <c r="F10" s="13"/>
      <c r="G10" s="13">
        <f>E10-F10</f>
        <v>0</v>
      </c>
    </row>
    <row r="11" spans="2:7" ht="14.25">
      <c r="B11" s="35"/>
      <c r="C11" s="35"/>
      <c r="D11" s="12" t="s">
        <v>160</v>
      </c>
      <c r="E11" s="13">
        <f>+E12+E13+E14+E15+E16+E17</f>
        <v>0</v>
      </c>
      <c r="F11" s="13">
        <f>+F12+F13+F14+F15+F16+F17</f>
        <v>0</v>
      </c>
      <c r="G11" s="13">
        <f>E11-F11</f>
        <v>0</v>
      </c>
    </row>
    <row r="12" spans="2:7" ht="14.25">
      <c r="B12" s="35"/>
      <c r="C12" s="35"/>
      <c r="D12" s="12" t="s">
        <v>158</v>
      </c>
      <c r="E12" s="13"/>
      <c r="F12" s="13"/>
      <c r="G12" s="13">
        <f>E12-F12</f>
        <v>0</v>
      </c>
    </row>
    <row r="13" spans="2:7" ht="14.25">
      <c r="B13" s="35"/>
      <c r="C13" s="35"/>
      <c r="D13" s="12" t="s">
        <v>157</v>
      </c>
      <c r="E13" s="13"/>
      <c r="F13" s="13"/>
      <c r="G13" s="13">
        <f>E13-F13</f>
        <v>0</v>
      </c>
    </row>
    <row r="14" spans="2:7" ht="14.25">
      <c r="B14" s="35"/>
      <c r="C14" s="35"/>
      <c r="D14" s="12" t="s">
        <v>156</v>
      </c>
      <c r="E14" s="13"/>
      <c r="F14" s="13"/>
      <c r="G14" s="13">
        <f>E14-F14</f>
        <v>0</v>
      </c>
    </row>
    <row r="15" spans="2:7" ht="14.25">
      <c r="B15" s="35"/>
      <c r="C15" s="35"/>
      <c r="D15" s="12" t="s">
        <v>155</v>
      </c>
      <c r="E15" s="13"/>
      <c r="F15" s="13"/>
      <c r="G15" s="13">
        <f>E15-F15</f>
        <v>0</v>
      </c>
    </row>
    <row r="16" spans="2:7" ht="14.25">
      <c r="B16" s="35"/>
      <c r="C16" s="35"/>
      <c r="D16" s="12" t="s">
        <v>154</v>
      </c>
      <c r="E16" s="13"/>
      <c r="F16" s="13"/>
      <c r="G16" s="13">
        <f>E16-F16</f>
        <v>0</v>
      </c>
    </row>
    <row r="17" spans="2:7" ht="14.25">
      <c r="B17" s="35"/>
      <c r="C17" s="35"/>
      <c r="D17" s="12" t="s">
        <v>153</v>
      </c>
      <c r="E17" s="13"/>
      <c r="F17" s="13"/>
      <c r="G17" s="13">
        <f>E17-F17</f>
        <v>0</v>
      </c>
    </row>
    <row r="18" spans="2:7" ht="14.25">
      <c r="B18" s="35"/>
      <c r="C18" s="35"/>
      <c r="D18" s="12" t="s">
        <v>159</v>
      </c>
      <c r="E18" s="13">
        <f>+E19+E20+E21+E22+E23+E24</f>
        <v>60652997</v>
      </c>
      <c r="F18" s="13">
        <f>+F19+F20+F21+F22+F23+F24</f>
        <v>0</v>
      </c>
      <c r="G18" s="13">
        <f>E18-F18</f>
        <v>60652997</v>
      </c>
    </row>
    <row r="19" spans="2:7" ht="14.25">
      <c r="B19" s="35"/>
      <c r="C19" s="35"/>
      <c r="D19" s="12" t="s">
        <v>158</v>
      </c>
      <c r="E19" s="13">
        <v>53665013</v>
      </c>
      <c r="F19" s="13"/>
      <c r="G19" s="13">
        <f>E19-F19</f>
        <v>53665013</v>
      </c>
    </row>
    <row r="20" spans="2:7" ht="14.25">
      <c r="B20" s="35"/>
      <c r="C20" s="35"/>
      <c r="D20" s="12" t="s">
        <v>157</v>
      </c>
      <c r="E20" s="13">
        <v>692120</v>
      </c>
      <c r="F20" s="13"/>
      <c r="G20" s="13">
        <f>E20-F20</f>
        <v>692120</v>
      </c>
    </row>
    <row r="21" spans="2:7" ht="14.25">
      <c r="B21" s="35"/>
      <c r="C21" s="35"/>
      <c r="D21" s="12" t="s">
        <v>156</v>
      </c>
      <c r="E21" s="13">
        <v>330831</v>
      </c>
      <c r="F21" s="13"/>
      <c r="G21" s="13">
        <f>E21-F21</f>
        <v>330831</v>
      </c>
    </row>
    <row r="22" spans="2:7" ht="14.25">
      <c r="B22" s="35"/>
      <c r="C22" s="35"/>
      <c r="D22" s="12" t="s">
        <v>155</v>
      </c>
      <c r="E22" s="13">
        <v>5888129</v>
      </c>
      <c r="F22" s="13"/>
      <c r="G22" s="13">
        <f>E22-F22</f>
        <v>5888129</v>
      </c>
    </row>
    <row r="23" spans="2:7" ht="14.25">
      <c r="B23" s="35"/>
      <c r="C23" s="35"/>
      <c r="D23" s="12" t="s">
        <v>154</v>
      </c>
      <c r="E23" s="13"/>
      <c r="F23" s="13"/>
      <c r="G23" s="13">
        <f>E23-F23</f>
        <v>0</v>
      </c>
    </row>
    <row r="24" spans="2:7" ht="14.25">
      <c r="B24" s="35"/>
      <c r="C24" s="35"/>
      <c r="D24" s="12" t="s">
        <v>153</v>
      </c>
      <c r="E24" s="13">
        <v>76904</v>
      </c>
      <c r="F24" s="13"/>
      <c r="G24" s="13">
        <f>E24-F24</f>
        <v>76904</v>
      </c>
    </row>
    <row r="25" spans="2:7" ht="14.25">
      <c r="B25" s="35"/>
      <c r="C25" s="35"/>
      <c r="D25" s="12" t="s">
        <v>152</v>
      </c>
      <c r="E25" s="13">
        <f>+E26+E27</f>
        <v>0</v>
      </c>
      <c r="F25" s="13">
        <f>+F26+F27</f>
        <v>0</v>
      </c>
      <c r="G25" s="13">
        <f>E25-F25</f>
        <v>0</v>
      </c>
    </row>
    <row r="26" spans="2:7" ht="14.25">
      <c r="B26" s="35"/>
      <c r="C26" s="35"/>
      <c r="D26" s="12" t="s">
        <v>151</v>
      </c>
      <c r="E26" s="13"/>
      <c r="F26" s="13"/>
      <c r="G26" s="13">
        <f>E26-F26</f>
        <v>0</v>
      </c>
    </row>
    <row r="27" spans="2:7" ht="14.25">
      <c r="B27" s="35"/>
      <c r="C27" s="35"/>
      <c r="D27" s="12" t="s">
        <v>150</v>
      </c>
      <c r="E27" s="13"/>
      <c r="F27" s="13"/>
      <c r="G27" s="13">
        <f>E27-F27</f>
        <v>0</v>
      </c>
    </row>
    <row r="28" spans="2:7" ht="14.25">
      <c r="B28" s="35"/>
      <c r="C28" s="35"/>
      <c r="D28" s="12" t="s">
        <v>149</v>
      </c>
      <c r="E28" s="13">
        <f>+E29+E30+E31</f>
        <v>0</v>
      </c>
      <c r="F28" s="13">
        <f>+F29+F30+F31</f>
        <v>0</v>
      </c>
      <c r="G28" s="13">
        <f>E28-F28</f>
        <v>0</v>
      </c>
    </row>
    <row r="29" spans="2:7" ht="14.25">
      <c r="B29" s="35"/>
      <c r="C29" s="35"/>
      <c r="D29" s="12" t="s">
        <v>148</v>
      </c>
      <c r="E29" s="13"/>
      <c r="F29" s="13"/>
      <c r="G29" s="13">
        <f>E29-F29</f>
        <v>0</v>
      </c>
    </row>
    <row r="30" spans="2:7" ht="14.25">
      <c r="B30" s="35"/>
      <c r="C30" s="35"/>
      <c r="D30" s="12" t="s">
        <v>147</v>
      </c>
      <c r="E30" s="13"/>
      <c r="F30" s="13"/>
      <c r="G30" s="13">
        <f>E30-F30</f>
        <v>0</v>
      </c>
    </row>
    <row r="31" spans="2:7" ht="14.25">
      <c r="B31" s="35"/>
      <c r="C31" s="35"/>
      <c r="D31" s="12" t="s">
        <v>146</v>
      </c>
      <c r="E31" s="13"/>
      <c r="F31" s="13"/>
      <c r="G31" s="13">
        <f>E31-F31</f>
        <v>0</v>
      </c>
    </row>
    <row r="32" spans="2:7" ht="14.25">
      <c r="B32" s="35"/>
      <c r="C32" s="35"/>
      <c r="D32" s="12" t="s">
        <v>145</v>
      </c>
      <c r="E32" s="13">
        <f>+E33+E34+E35+E36+E37+E38+E39+E40</f>
        <v>26142831</v>
      </c>
      <c r="F32" s="13">
        <f>+F33+F34+F35+F36+F37+F38+F39+F40</f>
        <v>0</v>
      </c>
      <c r="G32" s="13">
        <f>E32-F32</f>
        <v>26142831</v>
      </c>
    </row>
    <row r="33" spans="2:7" ht="14.25">
      <c r="B33" s="35"/>
      <c r="C33" s="35"/>
      <c r="D33" s="12" t="s">
        <v>144</v>
      </c>
      <c r="E33" s="13"/>
      <c r="F33" s="13"/>
      <c r="G33" s="13">
        <f>E33-F33</f>
        <v>0</v>
      </c>
    </row>
    <row r="34" spans="2:7" ht="14.25">
      <c r="B34" s="35"/>
      <c r="C34" s="35"/>
      <c r="D34" s="12" t="s">
        <v>143</v>
      </c>
      <c r="E34" s="13"/>
      <c r="F34" s="13"/>
      <c r="G34" s="13">
        <f>E34-F34</f>
        <v>0</v>
      </c>
    </row>
    <row r="35" spans="2:7" ht="14.25">
      <c r="B35" s="35"/>
      <c r="C35" s="35"/>
      <c r="D35" s="12" t="s">
        <v>142</v>
      </c>
      <c r="E35" s="13">
        <v>2538000</v>
      </c>
      <c r="F35" s="13"/>
      <c r="G35" s="13">
        <f>E35-F35</f>
        <v>2538000</v>
      </c>
    </row>
    <row r="36" spans="2:7" ht="14.25">
      <c r="B36" s="35"/>
      <c r="C36" s="35"/>
      <c r="D36" s="12" t="s">
        <v>141</v>
      </c>
      <c r="E36" s="13"/>
      <c r="F36" s="13"/>
      <c r="G36" s="13">
        <f>E36-F36</f>
        <v>0</v>
      </c>
    </row>
    <row r="37" spans="2:7" ht="14.25">
      <c r="B37" s="35"/>
      <c r="C37" s="35"/>
      <c r="D37" s="12" t="s">
        <v>140</v>
      </c>
      <c r="E37" s="13">
        <v>7075200</v>
      </c>
      <c r="F37" s="13"/>
      <c r="G37" s="13">
        <f>E37-F37</f>
        <v>7075200</v>
      </c>
    </row>
    <row r="38" spans="2:7" ht="14.25">
      <c r="B38" s="35"/>
      <c r="C38" s="35"/>
      <c r="D38" s="12" t="s">
        <v>139</v>
      </c>
      <c r="E38" s="13"/>
      <c r="F38" s="13"/>
      <c r="G38" s="13">
        <f>E38-F38</f>
        <v>0</v>
      </c>
    </row>
    <row r="39" spans="2:7" ht="14.25">
      <c r="B39" s="35"/>
      <c r="C39" s="35"/>
      <c r="D39" s="12" t="s">
        <v>138</v>
      </c>
      <c r="E39" s="13">
        <v>13843200</v>
      </c>
      <c r="F39" s="13"/>
      <c r="G39" s="13">
        <f>E39-F39</f>
        <v>13843200</v>
      </c>
    </row>
    <row r="40" spans="2:7" ht="14.25">
      <c r="B40" s="35"/>
      <c r="C40" s="35"/>
      <c r="D40" s="12" t="s">
        <v>137</v>
      </c>
      <c r="E40" s="13">
        <v>2686431</v>
      </c>
      <c r="F40" s="13"/>
      <c r="G40" s="13">
        <f>E40-F40</f>
        <v>2686431</v>
      </c>
    </row>
    <row r="41" spans="2:7" ht="14.25">
      <c r="B41" s="35"/>
      <c r="C41" s="35"/>
      <c r="D41" s="12" t="s">
        <v>136</v>
      </c>
      <c r="E41" s="13">
        <f>+E42+E43+E44+E45</f>
        <v>606000</v>
      </c>
      <c r="F41" s="13">
        <f>+F42+F43+F44+F45</f>
        <v>0</v>
      </c>
      <c r="G41" s="13">
        <f>E41-F41</f>
        <v>606000</v>
      </c>
    </row>
    <row r="42" spans="2:7" ht="14.25">
      <c r="B42" s="35"/>
      <c r="C42" s="35"/>
      <c r="D42" s="12" t="s">
        <v>135</v>
      </c>
      <c r="E42" s="13">
        <v>606000</v>
      </c>
      <c r="F42" s="13"/>
      <c r="G42" s="13">
        <f>E42-F42</f>
        <v>606000</v>
      </c>
    </row>
    <row r="43" spans="2:7" ht="14.25">
      <c r="B43" s="35"/>
      <c r="C43" s="35"/>
      <c r="D43" s="12" t="s">
        <v>134</v>
      </c>
      <c r="E43" s="13"/>
      <c r="F43" s="13"/>
      <c r="G43" s="13">
        <f>E43-F43</f>
        <v>0</v>
      </c>
    </row>
    <row r="44" spans="2:7" ht="14.25">
      <c r="B44" s="35"/>
      <c r="C44" s="35"/>
      <c r="D44" s="12" t="s">
        <v>133</v>
      </c>
      <c r="E44" s="13"/>
      <c r="F44" s="13"/>
      <c r="G44" s="13">
        <f>E44-F44</f>
        <v>0</v>
      </c>
    </row>
    <row r="45" spans="2:7" ht="14.25">
      <c r="B45" s="35"/>
      <c r="C45" s="35"/>
      <c r="D45" s="12" t="s">
        <v>132</v>
      </c>
      <c r="E45" s="13"/>
      <c r="F45" s="13"/>
      <c r="G45" s="13">
        <f>E45-F45</f>
        <v>0</v>
      </c>
    </row>
    <row r="46" spans="2:7" ht="14.25">
      <c r="B46" s="35"/>
      <c r="C46" s="35"/>
      <c r="D46" s="12" t="s">
        <v>11</v>
      </c>
      <c r="E46" s="13"/>
      <c r="F46" s="13"/>
      <c r="G46" s="13">
        <f>E46-F46</f>
        <v>0</v>
      </c>
    </row>
    <row r="47" spans="2:7" ht="14.25">
      <c r="B47" s="35"/>
      <c r="C47" s="35"/>
      <c r="D47" s="12" t="s">
        <v>12</v>
      </c>
      <c r="E47" s="13"/>
      <c r="F47" s="13"/>
      <c r="G47" s="13">
        <f>E47-F47</f>
        <v>0</v>
      </c>
    </row>
    <row r="48" spans="2:7" ht="14.25">
      <c r="B48" s="35"/>
      <c r="C48" s="36"/>
      <c r="D48" s="16" t="s">
        <v>13</v>
      </c>
      <c r="E48" s="17">
        <f>+E6+E46+E47</f>
        <v>87401828</v>
      </c>
      <c r="F48" s="17">
        <f>+F6+F46+F47</f>
        <v>0</v>
      </c>
      <c r="G48" s="17">
        <f>E48-F48</f>
        <v>87401828</v>
      </c>
    </row>
    <row r="49" spans="2:7" ht="14.25">
      <c r="B49" s="35"/>
      <c r="C49" s="34" t="s">
        <v>14</v>
      </c>
      <c r="D49" s="12" t="s">
        <v>15</v>
      </c>
      <c r="E49" s="13">
        <f>+E50+E51+E52+E53+E54+E55+E56+E57</f>
        <v>55871350</v>
      </c>
      <c r="F49" s="13">
        <f>+F50+F51+F52+F53+F54+F55+F56+F57</f>
        <v>0</v>
      </c>
      <c r="G49" s="13">
        <f>E49-F49</f>
        <v>55871350</v>
      </c>
    </row>
    <row r="50" spans="2:7" ht="14.25">
      <c r="B50" s="35"/>
      <c r="C50" s="35"/>
      <c r="D50" s="12" t="s">
        <v>131</v>
      </c>
      <c r="E50" s="13"/>
      <c r="F50" s="13"/>
      <c r="G50" s="13">
        <f>E50-F50</f>
        <v>0</v>
      </c>
    </row>
    <row r="51" spans="2:7" ht="14.25">
      <c r="B51" s="35"/>
      <c r="C51" s="35"/>
      <c r="D51" s="12" t="s">
        <v>130</v>
      </c>
      <c r="E51" s="13">
        <v>23590315</v>
      </c>
      <c r="F51" s="13"/>
      <c r="G51" s="13">
        <f>E51-F51</f>
        <v>23590315</v>
      </c>
    </row>
    <row r="52" spans="2:7" ht="14.25">
      <c r="B52" s="35"/>
      <c r="C52" s="35"/>
      <c r="D52" s="12" t="s">
        <v>129</v>
      </c>
      <c r="E52" s="13">
        <v>6593669</v>
      </c>
      <c r="F52" s="13"/>
      <c r="G52" s="13">
        <f>E52-F52</f>
        <v>6593669</v>
      </c>
    </row>
    <row r="53" spans="2:7" ht="14.25">
      <c r="B53" s="35"/>
      <c r="C53" s="35"/>
      <c r="D53" s="12" t="s">
        <v>128</v>
      </c>
      <c r="E53" s="13"/>
      <c r="F53" s="13"/>
      <c r="G53" s="13">
        <f>E53-F53</f>
        <v>0</v>
      </c>
    </row>
    <row r="54" spans="2:7" ht="14.25">
      <c r="B54" s="35"/>
      <c r="C54" s="35"/>
      <c r="D54" s="12" t="s">
        <v>127</v>
      </c>
      <c r="E54" s="13">
        <v>19627416</v>
      </c>
      <c r="F54" s="13"/>
      <c r="G54" s="13">
        <f>E54-F54</f>
        <v>19627416</v>
      </c>
    </row>
    <row r="55" spans="2:7" ht="14.25">
      <c r="B55" s="35"/>
      <c r="C55" s="35"/>
      <c r="D55" s="12" t="s">
        <v>126</v>
      </c>
      <c r="E55" s="13"/>
      <c r="F55" s="13"/>
      <c r="G55" s="13">
        <f>E55-F55</f>
        <v>0</v>
      </c>
    </row>
    <row r="56" spans="2:7" ht="14.25">
      <c r="B56" s="35"/>
      <c r="C56" s="35"/>
      <c r="D56" s="12" t="s">
        <v>125</v>
      </c>
      <c r="E56" s="13">
        <v>545340</v>
      </c>
      <c r="F56" s="13"/>
      <c r="G56" s="13">
        <f>E56-F56</f>
        <v>545340</v>
      </c>
    </row>
    <row r="57" spans="2:7" ht="14.25">
      <c r="B57" s="35"/>
      <c r="C57" s="35"/>
      <c r="D57" s="12" t="s">
        <v>124</v>
      </c>
      <c r="E57" s="13">
        <v>5514610</v>
      </c>
      <c r="F57" s="13"/>
      <c r="G57" s="13">
        <f>E57-F57</f>
        <v>5514610</v>
      </c>
    </row>
    <row r="58" spans="2:7" ht="14.25">
      <c r="B58" s="35"/>
      <c r="C58" s="35"/>
      <c r="D58" s="12" t="s">
        <v>16</v>
      </c>
      <c r="E58" s="13">
        <f>+E59+E60+E61+E62+E63+E64+E65+E66+E67+E68+E69+E70+E71+E72+E73+E74+E75</f>
        <v>12797126</v>
      </c>
      <c r="F58" s="13">
        <f>+F59+F60+F61+F62+F63+F64+F65+F66+F67+F68+F69+F70+F71+F72+F73+F74+F75</f>
        <v>0</v>
      </c>
      <c r="G58" s="13">
        <f>E58-F58</f>
        <v>12797126</v>
      </c>
    </row>
    <row r="59" spans="2:7" ht="14.25">
      <c r="B59" s="35"/>
      <c r="C59" s="35"/>
      <c r="D59" s="12" t="s">
        <v>123</v>
      </c>
      <c r="E59" s="13">
        <v>7012482</v>
      </c>
      <c r="F59" s="13"/>
      <c r="G59" s="13">
        <f>E59-F59</f>
        <v>7012482</v>
      </c>
    </row>
    <row r="60" spans="2:7" ht="14.25">
      <c r="B60" s="35"/>
      <c r="C60" s="35"/>
      <c r="D60" s="12" t="s">
        <v>122</v>
      </c>
      <c r="E60" s="13"/>
      <c r="F60" s="13"/>
      <c r="G60" s="13">
        <f>E60-F60</f>
        <v>0</v>
      </c>
    </row>
    <row r="61" spans="2:7" ht="14.25">
      <c r="B61" s="35"/>
      <c r="C61" s="35"/>
      <c r="D61" s="12" t="s">
        <v>121</v>
      </c>
      <c r="E61" s="13"/>
      <c r="F61" s="13"/>
      <c r="G61" s="13">
        <f>E61-F61</f>
        <v>0</v>
      </c>
    </row>
    <row r="62" spans="2:7" ht="14.25">
      <c r="B62" s="35"/>
      <c r="C62" s="35"/>
      <c r="D62" s="12" t="s">
        <v>120</v>
      </c>
      <c r="E62" s="13">
        <v>4532</v>
      </c>
      <c r="F62" s="13"/>
      <c r="G62" s="13">
        <f>E62-F62</f>
        <v>4532</v>
      </c>
    </row>
    <row r="63" spans="2:7" ht="14.25">
      <c r="B63" s="35"/>
      <c r="C63" s="35"/>
      <c r="D63" s="12" t="s">
        <v>119</v>
      </c>
      <c r="E63" s="13"/>
      <c r="F63" s="13"/>
      <c r="G63" s="13">
        <f>E63-F63</f>
        <v>0</v>
      </c>
    </row>
    <row r="64" spans="2:7" ht="14.25">
      <c r="B64" s="35"/>
      <c r="C64" s="35"/>
      <c r="D64" s="12" t="s">
        <v>118</v>
      </c>
      <c r="E64" s="13"/>
      <c r="F64" s="13"/>
      <c r="G64" s="13">
        <f>E64-F64</f>
        <v>0</v>
      </c>
    </row>
    <row r="65" spans="2:7" ht="14.25">
      <c r="B65" s="35"/>
      <c r="C65" s="35"/>
      <c r="D65" s="12" t="s">
        <v>117</v>
      </c>
      <c r="E65" s="13">
        <v>625050</v>
      </c>
      <c r="F65" s="13"/>
      <c r="G65" s="13">
        <f>E65-F65</f>
        <v>625050</v>
      </c>
    </row>
    <row r="66" spans="2:7" ht="14.25">
      <c r="B66" s="35"/>
      <c r="C66" s="35"/>
      <c r="D66" s="12" t="s">
        <v>116</v>
      </c>
      <c r="E66" s="13">
        <v>1146748</v>
      </c>
      <c r="F66" s="13"/>
      <c r="G66" s="13">
        <f>E66-F66</f>
        <v>1146748</v>
      </c>
    </row>
    <row r="67" spans="2:7" ht="14.25">
      <c r="B67" s="35"/>
      <c r="C67" s="35"/>
      <c r="D67" s="12" t="s">
        <v>115</v>
      </c>
      <c r="E67" s="13"/>
      <c r="F67" s="13"/>
      <c r="G67" s="13">
        <f>E67-F67</f>
        <v>0</v>
      </c>
    </row>
    <row r="68" spans="2:7" ht="14.25">
      <c r="B68" s="35"/>
      <c r="C68" s="35"/>
      <c r="D68" s="12" t="s">
        <v>114</v>
      </c>
      <c r="E68" s="13"/>
      <c r="F68" s="13"/>
      <c r="G68" s="13">
        <f>E68-F68</f>
        <v>0</v>
      </c>
    </row>
    <row r="69" spans="2:7" ht="14.25">
      <c r="B69" s="35"/>
      <c r="C69" s="35"/>
      <c r="D69" s="12" t="s">
        <v>105</v>
      </c>
      <c r="E69" s="13">
        <v>2539596</v>
      </c>
      <c r="F69" s="13"/>
      <c r="G69" s="13">
        <f>E69-F69</f>
        <v>2539596</v>
      </c>
    </row>
    <row r="70" spans="2:7" ht="14.25">
      <c r="B70" s="35"/>
      <c r="C70" s="35"/>
      <c r="D70" s="12" t="s">
        <v>104</v>
      </c>
      <c r="E70" s="13"/>
      <c r="F70" s="13"/>
      <c r="G70" s="13">
        <f>E70-F70</f>
        <v>0</v>
      </c>
    </row>
    <row r="71" spans="2:7" ht="14.25">
      <c r="B71" s="35"/>
      <c r="C71" s="35"/>
      <c r="D71" s="12" t="s">
        <v>113</v>
      </c>
      <c r="E71" s="13">
        <v>709459</v>
      </c>
      <c r="F71" s="13"/>
      <c r="G71" s="13">
        <f>E71-F71</f>
        <v>709459</v>
      </c>
    </row>
    <row r="72" spans="2:7" ht="14.25">
      <c r="B72" s="35"/>
      <c r="C72" s="35"/>
      <c r="D72" s="12" t="s">
        <v>97</v>
      </c>
      <c r="E72" s="13">
        <v>209610</v>
      </c>
      <c r="F72" s="13"/>
      <c r="G72" s="13">
        <f>E72-F72</f>
        <v>209610</v>
      </c>
    </row>
    <row r="73" spans="2:7" ht="14.25">
      <c r="B73" s="35"/>
      <c r="C73" s="35"/>
      <c r="D73" s="12" t="s">
        <v>96</v>
      </c>
      <c r="E73" s="13">
        <v>241380</v>
      </c>
      <c r="F73" s="13"/>
      <c r="G73" s="13">
        <f>E73-F73</f>
        <v>241380</v>
      </c>
    </row>
    <row r="74" spans="2:7" ht="14.25">
      <c r="B74" s="35"/>
      <c r="C74" s="35"/>
      <c r="D74" s="12" t="s">
        <v>112</v>
      </c>
      <c r="E74" s="13">
        <v>284941</v>
      </c>
      <c r="F74" s="13"/>
      <c r="G74" s="13">
        <f>E74-F74</f>
        <v>284941</v>
      </c>
    </row>
    <row r="75" spans="2:7" ht="14.25">
      <c r="B75" s="35"/>
      <c r="C75" s="35"/>
      <c r="D75" s="12" t="s">
        <v>90</v>
      </c>
      <c r="E75" s="13">
        <v>23328</v>
      </c>
      <c r="F75" s="13"/>
      <c r="G75" s="13">
        <f>E75-F75</f>
        <v>23328</v>
      </c>
    </row>
    <row r="76" spans="2:7" ht="14.25">
      <c r="B76" s="35"/>
      <c r="C76" s="35"/>
      <c r="D76" s="12" t="s">
        <v>17</v>
      </c>
      <c r="E76" s="13">
        <f>+E77+E78+E79+E80+E81+E82+E83+E84+E85+E86+E87+E88+E89+E90+E91+E92+E93+E94+E95+E96+E97+E98</f>
        <v>15742288</v>
      </c>
      <c r="F76" s="13">
        <f>+F77+F78+F79+F80+F81+F82+F83+F84+F85+F86+F87+F88+F89+F90+F91+F92+F93+F94+F95+F96+F97+F98</f>
        <v>0</v>
      </c>
      <c r="G76" s="13">
        <f>E76-F76</f>
        <v>15742288</v>
      </c>
    </row>
    <row r="77" spans="2:7" ht="14.25">
      <c r="B77" s="35"/>
      <c r="C77" s="35"/>
      <c r="D77" s="12" t="s">
        <v>111</v>
      </c>
      <c r="E77" s="13">
        <v>506730</v>
      </c>
      <c r="F77" s="13"/>
      <c r="G77" s="13">
        <f>E77-F77</f>
        <v>506730</v>
      </c>
    </row>
    <row r="78" spans="2:7" ht="14.25">
      <c r="B78" s="35"/>
      <c r="C78" s="35"/>
      <c r="D78" s="12" t="s">
        <v>110</v>
      </c>
      <c r="E78" s="13">
        <v>60076</v>
      </c>
      <c r="F78" s="13"/>
      <c r="G78" s="13">
        <f>E78-F78</f>
        <v>60076</v>
      </c>
    </row>
    <row r="79" spans="2:7" ht="14.25">
      <c r="B79" s="35"/>
      <c r="C79" s="35"/>
      <c r="D79" s="12" t="s">
        <v>109</v>
      </c>
      <c r="E79" s="13">
        <v>7040</v>
      </c>
      <c r="F79" s="13"/>
      <c r="G79" s="13">
        <f>E79-F79</f>
        <v>7040</v>
      </c>
    </row>
    <row r="80" spans="2:7" ht="14.25">
      <c r="B80" s="35"/>
      <c r="C80" s="35"/>
      <c r="D80" s="12" t="s">
        <v>108</v>
      </c>
      <c r="E80" s="13">
        <v>531438</v>
      </c>
      <c r="F80" s="13"/>
      <c r="G80" s="13">
        <f>E80-F80</f>
        <v>531438</v>
      </c>
    </row>
    <row r="81" spans="2:7" ht="14.25">
      <c r="B81" s="35"/>
      <c r="C81" s="35"/>
      <c r="D81" s="12" t="s">
        <v>107</v>
      </c>
      <c r="E81" s="13">
        <v>110737</v>
      </c>
      <c r="F81" s="13"/>
      <c r="G81" s="13">
        <f>E81-F81</f>
        <v>110737</v>
      </c>
    </row>
    <row r="82" spans="2:7" ht="14.25">
      <c r="B82" s="35"/>
      <c r="C82" s="35"/>
      <c r="D82" s="12" t="s">
        <v>106</v>
      </c>
      <c r="E82" s="13">
        <v>118694</v>
      </c>
      <c r="F82" s="13"/>
      <c r="G82" s="13">
        <f>E82-F82</f>
        <v>118694</v>
      </c>
    </row>
    <row r="83" spans="2:7" ht="14.25">
      <c r="B83" s="35"/>
      <c r="C83" s="35"/>
      <c r="D83" s="12" t="s">
        <v>105</v>
      </c>
      <c r="E83" s="13"/>
      <c r="F83" s="13"/>
      <c r="G83" s="13">
        <f>E83-F83</f>
        <v>0</v>
      </c>
    </row>
    <row r="84" spans="2:7" ht="14.25">
      <c r="B84" s="35"/>
      <c r="C84" s="35"/>
      <c r="D84" s="12" t="s">
        <v>104</v>
      </c>
      <c r="E84" s="13"/>
      <c r="F84" s="13"/>
      <c r="G84" s="13">
        <f>E84-F84</f>
        <v>0</v>
      </c>
    </row>
    <row r="85" spans="2:7" ht="14.25">
      <c r="B85" s="35"/>
      <c r="C85" s="35"/>
      <c r="D85" s="12" t="s">
        <v>103</v>
      </c>
      <c r="E85" s="13">
        <v>66636</v>
      </c>
      <c r="F85" s="13"/>
      <c r="G85" s="13">
        <f>E85-F85</f>
        <v>66636</v>
      </c>
    </row>
    <row r="86" spans="2:7" ht="14.25">
      <c r="B86" s="35"/>
      <c r="C86" s="35"/>
      <c r="D86" s="12" t="s">
        <v>102</v>
      </c>
      <c r="E86" s="13">
        <v>344689</v>
      </c>
      <c r="F86" s="13"/>
      <c r="G86" s="13">
        <f>E86-F86</f>
        <v>344689</v>
      </c>
    </row>
    <row r="87" spans="2:7" ht="14.25">
      <c r="B87" s="35"/>
      <c r="C87" s="35"/>
      <c r="D87" s="12" t="s">
        <v>101</v>
      </c>
      <c r="E87" s="13">
        <v>38996</v>
      </c>
      <c r="F87" s="13"/>
      <c r="G87" s="13">
        <f>E87-F87</f>
        <v>38996</v>
      </c>
    </row>
    <row r="88" spans="2:7" ht="14.25">
      <c r="B88" s="35"/>
      <c r="C88" s="35"/>
      <c r="D88" s="12" t="s">
        <v>100</v>
      </c>
      <c r="E88" s="13">
        <v>7400</v>
      </c>
      <c r="F88" s="13"/>
      <c r="G88" s="13">
        <f>E88-F88</f>
        <v>7400</v>
      </c>
    </row>
    <row r="89" spans="2:7" ht="14.25">
      <c r="B89" s="35"/>
      <c r="C89" s="35"/>
      <c r="D89" s="12" t="s">
        <v>99</v>
      </c>
      <c r="E89" s="13">
        <v>1956000</v>
      </c>
      <c r="F89" s="13"/>
      <c r="G89" s="13">
        <f>E89-F89</f>
        <v>1956000</v>
      </c>
    </row>
    <row r="90" spans="2:7" ht="14.25">
      <c r="B90" s="35"/>
      <c r="C90" s="35"/>
      <c r="D90" s="12" t="s">
        <v>98</v>
      </c>
      <c r="E90" s="13">
        <v>126935</v>
      </c>
      <c r="F90" s="13"/>
      <c r="G90" s="13">
        <f>E90-F90</f>
        <v>126935</v>
      </c>
    </row>
    <row r="91" spans="2:7" ht="14.25">
      <c r="B91" s="35"/>
      <c r="C91" s="35"/>
      <c r="D91" s="12" t="s">
        <v>97</v>
      </c>
      <c r="E91" s="13">
        <v>150710</v>
      </c>
      <c r="F91" s="13"/>
      <c r="G91" s="13">
        <f>E91-F91</f>
        <v>150710</v>
      </c>
    </row>
    <row r="92" spans="2:7" ht="14.25">
      <c r="B92" s="35"/>
      <c r="C92" s="35"/>
      <c r="D92" s="12" t="s">
        <v>96</v>
      </c>
      <c r="E92" s="13">
        <v>493387</v>
      </c>
      <c r="F92" s="13"/>
      <c r="G92" s="13">
        <f>E92-F92</f>
        <v>493387</v>
      </c>
    </row>
    <row r="93" spans="2:7" ht="14.25">
      <c r="B93" s="35"/>
      <c r="C93" s="35"/>
      <c r="D93" s="12" t="s">
        <v>95</v>
      </c>
      <c r="E93" s="13">
        <v>10560000</v>
      </c>
      <c r="F93" s="13"/>
      <c r="G93" s="13">
        <f>E93-F93</f>
        <v>10560000</v>
      </c>
    </row>
    <row r="94" spans="2:7" ht="14.25">
      <c r="B94" s="35"/>
      <c r="C94" s="35"/>
      <c r="D94" s="12" t="s">
        <v>94</v>
      </c>
      <c r="E94" s="13">
        <v>128000</v>
      </c>
      <c r="F94" s="13"/>
      <c r="G94" s="13">
        <f>E94-F94</f>
        <v>128000</v>
      </c>
    </row>
    <row r="95" spans="2:7" ht="14.25">
      <c r="B95" s="35"/>
      <c r="C95" s="35"/>
      <c r="D95" s="12" t="s">
        <v>93</v>
      </c>
      <c r="E95" s="13">
        <v>433980</v>
      </c>
      <c r="F95" s="13"/>
      <c r="G95" s="13">
        <f>E95-F95</f>
        <v>433980</v>
      </c>
    </row>
    <row r="96" spans="2:7" ht="14.25">
      <c r="B96" s="35"/>
      <c r="C96" s="35"/>
      <c r="D96" s="12" t="s">
        <v>92</v>
      </c>
      <c r="E96" s="13">
        <v>49340</v>
      </c>
      <c r="F96" s="13"/>
      <c r="G96" s="13">
        <f>E96-F96</f>
        <v>49340</v>
      </c>
    </row>
    <row r="97" spans="2:7" ht="14.25">
      <c r="B97" s="35"/>
      <c r="C97" s="35"/>
      <c r="D97" s="12" t="s">
        <v>91</v>
      </c>
      <c r="E97" s="13">
        <v>51500</v>
      </c>
      <c r="F97" s="13"/>
      <c r="G97" s="13">
        <f>E97-F97</f>
        <v>51500</v>
      </c>
    </row>
    <row r="98" spans="2:7" ht="14.25">
      <c r="B98" s="35"/>
      <c r="C98" s="35"/>
      <c r="D98" s="12" t="s">
        <v>90</v>
      </c>
      <c r="E98" s="13"/>
      <c r="F98" s="13"/>
      <c r="G98" s="13">
        <f>E98-F98</f>
        <v>0</v>
      </c>
    </row>
    <row r="99" spans="2:7" ht="14.25">
      <c r="B99" s="35"/>
      <c r="C99" s="35"/>
      <c r="D99" s="12" t="s">
        <v>18</v>
      </c>
      <c r="E99" s="13"/>
      <c r="F99" s="13"/>
      <c r="G99" s="13">
        <f>E99-F99</f>
        <v>0</v>
      </c>
    </row>
    <row r="100" spans="2:7" ht="14.25">
      <c r="B100" s="35"/>
      <c r="C100" s="35"/>
      <c r="D100" s="12" t="s">
        <v>19</v>
      </c>
      <c r="E100" s="13">
        <v>886784</v>
      </c>
      <c r="F100" s="13"/>
      <c r="G100" s="13">
        <f>E100-F100</f>
        <v>886784</v>
      </c>
    </row>
    <row r="101" spans="2:7" ht="14.25">
      <c r="B101" s="35"/>
      <c r="C101" s="35"/>
      <c r="D101" s="12" t="s">
        <v>20</v>
      </c>
      <c r="E101" s="13">
        <v>-166801</v>
      </c>
      <c r="F101" s="13"/>
      <c r="G101" s="13">
        <f>E101-F101</f>
        <v>-166801</v>
      </c>
    </row>
    <row r="102" spans="2:7" ht="14.25">
      <c r="B102" s="35"/>
      <c r="C102" s="35"/>
      <c r="D102" s="12" t="s">
        <v>21</v>
      </c>
      <c r="E102" s="13"/>
      <c r="F102" s="13"/>
      <c r="G102" s="13">
        <f>E102-F102</f>
        <v>0</v>
      </c>
    </row>
    <row r="103" spans="2:7" ht="14.25">
      <c r="B103" s="35"/>
      <c r="C103" s="35"/>
      <c r="D103" s="12" t="s">
        <v>22</v>
      </c>
      <c r="E103" s="13"/>
      <c r="F103" s="13"/>
      <c r="G103" s="13">
        <f>E103-F103</f>
        <v>0</v>
      </c>
    </row>
    <row r="104" spans="2:7" ht="14.25">
      <c r="B104" s="35"/>
      <c r="C104" s="35"/>
      <c r="D104" s="12" t="s">
        <v>23</v>
      </c>
      <c r="E104" s="13"/>
      <c r="F104" s="13"/>
      <c r="G104" s="13">
        <f>E104-F104</f>
        <v>0</v>
      </c>
    </row>
    <row r="105" spans="2:7" ht="14.25">
      <c r="B105" s="35"/>
      <c r="C105" s="36"/>
      <c r="D105" s="16" t="s">
        <v>24</v>
      </c>
      <c r="E105" s="17">
        <f>+E49+E58+E76+E99+E100+E101+E102+E103+E104</f>
        <v>85130747</v>
      </c>
      <c r="F105" s="17">
        <f>+F49+F58+F76+F99+F100+F101+F102+F103+F104</f>
        <v>0</v>
      </c>
      <c r="G105" s="17">
        <f>E105-F105</f>
        <v>85130747</v>
      </c>
    </row>
    <row r="106" spans="2:7" ht="14.25">
      <c r="B106" s="36"/>
      <c r="C106" s="19" t="s">
        <v>25</v>
      </c>
      <c r="D106" s="20"/>
      <c r="E106" s="21">
        <f xml:space="preserve"> +E48 - E105</f>
        <v>2271081</v>
      </c>
      <c r="F106" s="21">
        <f xml:space="preserve"> +F48 - F105</f>
        <v>0</v>
      </c>
      <c r="G106" s="21">
        <f>E106-F106</f>
        <v>2271081</v>
      </c>
    </row>
    <row r="107" spans="2:7" ht="14.25">
      <c r="B107" s="34" t="s">
        <v>26</v>
      </c>
      <c r="C107" s="34" t="s">
        <v>9</v>
      </c>
      <c r="D107" s="12" t="s">
        <v>27</v>
      </c>
      <c r="E107" s="13"/>
      <c r="F107" s="13"/>
      <c r="G107" s="13">
        <f>E107-F107</f>
        <v>0</v>
      </c>
    </row>
    <row r="108" spans="2:7" ht="14.25">
      <c r="B108" s="35"/>
      <c r="C108" s="35"/>
      <c r="D108" s="12" t="s">
        <v>28</v>
      </c>
      <c r="E108" s="13">
        <v>2060</v>
      </c>
      <c r="F108" s="13"/>
      <c r="G108" s="13">
        <f>E108-F108</f>
        <v>2060</v>
      </c>
    </row>
    <row r="109" spans="2:7" ht="14.25">
      <c r="B109" s="35"/>
      <c r="C109" s="35"/>
      <c r="D109" s="12" t="s">
        <v>29</v>
      </c>
      <c r="E109" s="13">
        <f>+E110+E111+E112</f>
        <v>562600</v>
      </c>
      <c r="F109" s="13">
        <f>+F110+F111+F112</f>
        <v>0</v>
      </c>
      <c r="G109" s="13">
        <f>E109-F109</f>
        <v>562600</v>
      </c>
    </row>
    <row r="110" spans="2:7" ht="14.25">
      <c r="B110" s="35"/>
      <c r="C110" s="35"/>
      <c r="D110" s="12" t="s">
        <v>89</v>
      </c>
      <c r="E110" s="13"/>
      <c r="F110" s="13"/>
      <c r="G110" s="13">
        <f>E110-F110</f>
        <v>0</v>
      </c>
    </row>
    <row r="111" spans="2:7" ht="14.25">
      <c r="B111" s="35"/>
      <c r="C111" s="35"/>
      <c r="D111" s="12" t="s">
        <v>88</v>
      </c>
      <c r="E111" s="13">
        <v>562600</v>
      </c>
      <c r="F111" s="13"/>
      <c r="G111" s="13">
        <f>E111-F111</f>
        <v>562600</v>
      </c>
    </row>
    <row r="112" spans="2:7" ht="14.25">
      <c r="B112" s="35"/>
      <c r="C112" s="35"/>
      <c r="D112" s="12" t="s">
        <v>87</v>
      </c>
      <c r="E112" s="13"/>
      <c r="F112" s="13"/>
      <c r="G112" s="13">
        <f>E112-F112</f>
        <v>0</v>
      </c>
    </row>
    <row r="113" spans="2:7" ht="14.25">
      <c r="B113" s="35"/>
      <c r="C113" s="36"/>
      <c r="D113" s="16" t="s">
        <v>30</v>
      </c>
      <c r="E113" s="17">
        <f>+E107+E108+E109</f>
        <v>564660</v>
      </c>
      <c r="F113" s="17">
        <f>+F107+F108+F109</f>
        <v>0</v>
      </c>
      <c r="G113" s="17">
        <f>E113-F113</f>
        <v>564660</v>
      </c>
    </row>
    <row r="114" spans="2:7" ht="14.25">
      <c r="B114" s="35"/>
      <c r="C114" s="34" t="s">
        <v>14</v>
      </c>
      <c r="D114" s="12" t="s">
        <v>31</v>
      </c>
      <c r="E114" s="13"/>
      <c r="F114" s="13"/>
      <c r="G114" s="13">
        <f>E114-F114</f>
        <v>0</v>
      </c>
    </row>
    <row r="115" spans="2:7" ht="14.25">
      <c r="B115" s="35"/>
      <c r="C115" s="35"/>
      <c r="D115" s="12" t="s">
        <v>32</v>
      </c>
      <c r="E115" s="13">
        <f>+E116+E117</f>
        <v>1102440</v>
      </c>
      <c r="F115" s="13">
        <f>+F116+F117</f>
        <v>0</v>
      </c>
      <c r="G115" s="13">
        <f>E115-F115</f>
        <v>1102440</v>
      </c>
    </row>
    <row r="116" spans="2:7" ht="14.25">
      <c r="B116" s="35"/>
      <c r="C116" s="35"/>
      <c r="D116" s="12" t="s">
        <v>86</v>
      </c>
      <c r="E116" s="13">
        <v>1102440</v>
      </c>
      <c r="F116" s="13"/>
      <c r="G116" s="13">
        <f>E116-F116</f>
        <v>1102440</v>
      </c>
    </row>
    <row r="117" spans="2:7" ht="14.25">
      <c r="B117" s="35"/>
      <c r="C117" s="35"/>
      <c r="D117" s="12" t="s">
        <v>85</v>
      </c>
      <c r="E117" s="13"/>
      <c r="F117" s="13"/>
      <c r="G117" s="13">
        <f>E117-F117</f>
        <v>0</v>
      </c>
    </row>
    <row r="118" spans="2:7" ht="14.25">
      <c r="B118" s="35"/>
      <c r="C118" s="36"/>
      <c r="D118" s="16" t="s">
        <v>33</v>
      </c>
      <c r="E118" s="17">
        <f>+E114+E115</f>
        <v>1102440</v>
      </c>
      <c r="F118" s="17">
        <f>+F114+F115</f>
        <v>0</v>
      </c>
      <c r="G118" s="17">
        <f>E118-F118</f>
        <v>1102440</v>
      </c>
    </row>
    <row r="119" spans="2:7" ht="14.25">
      <c r="B119" s="36"/>
      <c r="C119" s="19" t="s">
        <v>34</v>
      </c>
      <c r="D119" s="22"/>
      <c r="E119" s="23">
        <f xml:space="preserve"> +E113 - E118</f>
        <v>-537780</v>
      </c>
      <c r="F119" s="23">
        <f xml:space="preserve"> +F113 - F118</f>
        <v>0</v>
      </c>
      <c r="G119" s="23">
        <f>E119-F119</f>
        <v>-537780</v>
      </c>
    </row>
    <row r="120" spans="2:7" ht="14.25">
      <c r="B120" s="19" t="s">
        <v>35</v>
      </c>
      <c r="C120" s="24"/>
      <c r="D120" s="20"/>
      <c r="E120" s="21">
        <f xml:space="preserve"> +E106 +E119</f>
        <v>1733301</v>
      </c>
      <c r="F120" s="21">
        <f xml:space="preserve"> +F106 +F119</f>
        <v>0</v>
      </c>
      <c r="G120" s="21">
        <f>E120-F120</f>
        <v>1733301</v>
      </c>
    </row>
    <row r="121" spans="2:7" ht="14.25">
      <c r="B121" s="34" t="s">
        <v>36</v>
      </c>
      <c r="C121" s="34" t="s">
        <v>9</v>
      </c>
      <c r="D121" s="12" t="s">
        <v>37</v>
      </c>
      <c r="E121" s="13">
        <f>+E122+E123</f>
        <v>0</v>
      </c>
      <c r="F121" s="13">
        <f>+F122+F123</f>
        <v>0</v>
      </c>
      <c r="G121" s="13">
        <f>E121-F121</f>
        <v>0</v>
      </c>
    </row>
    <row r="122" spans="2:7" ht="14.25">
      <c r="B122" s="35"/>
      <c r="C122" s="35"/>
      <c r="D122" s="12" t="s">
        <v>84</v>
      </c>
      <c r="E122" s="13"/>
      <c r="F122" s="13"/>
      <c r="G122" s="13">
        <f>E122-F122</f>
        <v>0</v>
      </c>
    </row>
    <row r="123" spans="2:7" ht="14.25">
      <c r="B123" s="35"/>
      <c r="C123" s="35"/>
      <c r="D123" s="12" t="s">
        <v>83</v>
      </c>
      <c r="E123" s="13"/>
      <c r="F123" s="13"/>
      <c r="G123" s="13">
        <f>E123-F123</f>
        <v>0</v>
      </c>
    </row>
    <row r="124" spans="2:7" ht="14.25">
      <c r="B124" s="35"/>
      <c r="C124" s="35"/>
      <c r="D124" s="12" t="s">
        <v>38</v>
      </c>
      <c r="E124" s="13">
        <f>+E125+E126</f>
        <v>0</v>
      </c>
      <c r="F124" s="13">
        <f>+F125+F126</f>
        <v>0</v>
      </c>
      <c r="G124" s="13">
        <f>E124-F124</f>
        <v>0</v>
      </c>
    </row>
    <row r="125" spans="2:7" ht="14.25">
      <c r="B125" s="35"/>
      <c r="C125" s="35"/>
      <c r="D125" s="12" t="s">
        <v>82</v>
      </c>
      <c r="E125" s="13"/>
      <c r="F125" s="13"/>
      <c r="G125" s="13">
        <f>E125-F125</f>
        <v>0</v>
      </c>
    </row>
    <row r="126" spans="2:7" ht="14.25">
      <c r="B126" s="35"/>
      <c r="C126" s="35"/>
      <c r="D126" s="12" t="s">
        <v>81</v>
      </c>
      <c r="E126" s="13"/>
      <c r="F126" s="13"/>
      <c r="G126" s="13">
        <f>E126-F126</f>
        <v>0</v>
      </c>
    </row>
    <row r="127" spans="2:7" ht="14.25">
      <c r="B127" s="35"/>
      <c r="C127" s="35"/>
      <c r="D127" s="12" t="s">
        <v>39</v>
      </c>
      <c r="E127" s="13"/>
      <c r="F127" s="13"/>
      <c r="G127" s="13">
        <f>E127-F127</f>
        <v>0</v>
      </c>
    </row>
    <row r="128" spans="2:7" ht="14.25">
      <c r="B128" s="35"/>
      <c r="C128" s="35"/>
      <c r="D128" s="12" t="s">
        <v>40</v>
      </c>
      <c r="E128" s="13"/>
      <c r="F128" s="13"/>
      <c r="G128" s="13">
        <f>E128-F128</f>
        <v>0</v>
      </c>
    </row>
    <row r="129" spans="2:7" ht="14.25">
      <c r="B129" s="35"/>
      <c r="C129" s="35"/>
      <c r="D129" s="12" t="s">
        <v>41</v>
      </c>
      <c r="E129" s="13">
        <f>+E130+E131</f>
        <v>0</v>
      </c>
      <c r="F129" s="13">
        <f>+F130+F131</f>
        <v>0</v>
      </c>
      <c r="G129" s="13">
        <f>E129-F129</f>
        <v>0</v>
      </c>
    </row>
    <row r="130" spans="2:7" ht="14.25">
      <c r="B130" s="35"/>
      <c r="C130" s="35"/>
      <c r="D130" s="12" t="s">
        <v>80</v>
      </c>
      <c r="E130" s="13"/>
      <c r="F130" s="13"/>
      <c r="G130" s="13">
        <f>E130-F130</f>
        <v>0</v>
      </c>
    </row>
    <row r="131" spans="2:7" ht="14.25">
      <c r="B131" s="35"/>
      <c r="C131" s="35"/>
      <c r="D131" s="12" t="s">
        <v>79</v>
      </c>
      <c r="E131" s="13"/>
      <c r="F131" s="13"/>
      <c r="G131" s="13">
        <f>E131-F131</f>
        <v>0</v>
      </c>
    </row>
    <row r="132" spans="2:7" ht="14.25">
      <c r="B132" s="35"/>
      <c r="C132" s="35"/>
      <c r="D132" s="12" t="s">
        <v>42</v>
      </c>
      <c r="E132" s="13">
        <f>+E133</f>
        <v>0</v>
      </c>
      <c r="F132" s="13">
        <f>+F133</f>
        <v>0</v>
      </c>
      <c r="G132" s="13">
        <f>E132-F132</f>
        <v>0</v>
      </c>
    </row>
    <row r="133" spans="2:7" ht="14.25">
      <c r="B133" s="35"/>
      <c r="C133" s="35"/>
      <c r="D133" s="12" t="s">
        <v>78</v>
      </c>
      <c r="E133" s="13"/>
      <c r="F133" s="13"/>
      <c r="G133" s="13">
        <f>E133-F133</f>
        <v>0</v>
      </c>
    </row>
    <row r="134" spans="2:7" ht="14.25">
      <c r="B134" s="35"/>
      <c r="C134" s="36"/>
      <c r="D134" s="16" t="s">
        <v>43</v>
      </c>
      <c r="E134" s="17">
        <f>+E121+E124+E127+E128+E129+E132</f>
        <v>0</v>
      </c>
      <c r="F134" s="17">
        <f>+F121+F124+F127+F128+F129+F132</f>
        <v>0</v>
      </c>
      <c r="G134" s="17">
        <f>E134-F134</f>
        <v>0</v>
      </c>
    </row>
    <row r="135" spans="2:7" ht="14.25">
      <c r="B135" s="35"/>
      <c r="C135" s="34" t="s">
        <v>14</v>
      </c>
      <c r="D135" s="12" t="s">
        <v>44</v>
      </c>
      <c r="E135" s="13">
        <f>+E136+E137+E138+E139</f>
        <v>0</v>
      </c>
      <c r="F135" s="13">
        <f>+F136+F137+F138+F139</f>
        <v>0</v>
      </c>
      <c r="G135" s="13">
        <f>E135-F135</f>
        <v>0</v>
      </c>
    </row>
    <row r="136" spans="2:7" ht="14.25">
      <c r="B136" s="35"/>
      <c r="C136" s="35"/>
      <c r="D136" s="12" t="s">
        <v>77</v>
      </c>
      <c r="E136" s="13"/>
      <c r="F136" s="13"/>
      <c r="G136" s="13">
        <f>E136-F136</f>
        <v>0</v>
      </c>
    </row>
    <row r="137" spans="2:7" ht="14.25">
      <c r="B137" s="35"/>
      <c r="C137" s="35"/>
      <c r="D137" s="12" t="s">
        <v>76</v>
      </c>
      <c r="E137" s="13"/>
      <c r="F137" s="13"/>
      <c r="G137" s="13">
        <f>E137-F137</f>
        <v>0</v>
      </c>
    </row>
    <row r="138" spans="2:7" ht="14.25">
      <c r="B138" s="35"/>
      <c r="C138" s="35"/>
      <c r="D138" s="12" t="s">
        <v>75</v>
      </c>
      <c r="E138" s="13"/>
      <c r="F138" s="13"/>
      <c r="G138" s="13">
        <f>E138-F138</f>
        <v>0</v>
      </c>
    </row>
    <row r="139" spans="2:7" ht="14.25">
      <c r="B139" s="35"/>
      <c r="C139" s="35"/>
      <c r="D139" s="12" t="s">
        <v>74</v>
      </c>
      <c r="E139" s="13"/>
      <c r="F139" s="13"/>
      <c r="G139" s="13">
        <f>E139-F139</f>
        <v>0</v>
      </c>
    </row>
    <row r="140" spans="2:7" ht="14.25">
      <c r="B140" s="35"/>
      <c r="C140" s="35"/>
      <c r="D140" s="12" t="s">
        <v>45</v>
      </c>
      <c r="E140" s="13"/>
      <c r="F140" s="13"/>
      <c r="G140" s="13">
        <f>E140-F140</f>
        <v>0</v>
      </c>
    </row>
    <row r="141" spans="2:7" ht="14.25">
      <c r="B141" s="35"/>
      <c r="C141" s="35"/>
      <c r="D141" s="12" t="s">
        <v>46</v>
      </c>
      <c r="E141" s="13"/>
      <c r="F141" s="13"/>
      <c r="G141" s="13">
        <f>E141-F141</f>
        <v>0</v>
      </c>
    </row>
    <row r="142" spans="2:7" ht="14.25">
      <c r="B142" s="35"/>
      <c r="C142" s="35"/>
      <c r="D142" s="12" t="s">
        <v>47</v>
      </c>
      <c r="E142" s="13"/>
      <c r="F142" s="13"/>
      <c r="G142" s="13">
        <f>E142-F142</f>
        <v>0</v>
      </c>
    </row>
    <row r="143" spans="2:7" ht="14.25">
      <c r="B143" s="35"/>
      <c r="C143" s="36"/>
      <c r="D143" s="16" t="s">
        <v>48</v>
      </c>
      <c r="E143" s="17">
        <f>+E135+E140+E141+E142</f>
        <v>0</v>
      </c>
      <c r="F143" s="17">
        <f>+F135+F140+F141+F142</f>
        <v>0</v>
      </c>
      <c r="G143" s="17">
        <f>E143-F143</f>
        <v>0</v>
      </c>
    </row>
    <row r="144" spans="2:7" ht="14.25">
      <c r="B144" s="36"/>
      <c r="C144" s="25" t="s">
        <v>49</v>
      </c>
      <c r="D144" s="26"/>
      <c r="E144" s="27">
        <f xml:space="preserve"> +E134 - E143</f>
        <v>0</v>
      </c>
      <c r="F144" s="27">
        <f xml:space="preserve"> +F134 - F143</f>
        <v>0</v>
      </c>
      <c r="G144" s="27">
        <f>E144-F144</f>
        <v>0</v>
      </c>
    </row>
    <row r="145" spans="2:7" ht="14.25">
      <c r="B145" s="19" t="s">
        <v>50</v>
      </c>
      <c r="C145" s="28"/>
      <c r="D145" s="29"/>
      <c r="E145" s="30">
        <f xml:space="preserve"> +E120 +E144</f>
        <v>1733301</v>
      </c>
      <c r="F145" s="30">
        <f xml:space="preserve"> +F120 +F144</f>
        <v>0</v>
      </c>
      <c r="G145" s="30">
        <f>E145-F145</f>
        <v>1733301</v>
      </c>
    </row>
    <row r="146" spans="2:7" ht="14.25">
      <c r="B146" s="31" t="s">
        <v>51</v>
      </c>
      <c r="C146" s="28" t="s">
        <v>52</v>
      </c>
      <c r="D146" s="29"/>
      <c r="E146" s="30">
        <v>34473625</v>
      </c>
      <c r="F146" s="30"/>
      <c r="G146" s="30">
        <f>E146-F146</f>
        <v>34473625</v>
      </c>
    </row>
    <row r="147" spans="2:7" ht="14.25">
      <c r="B147" s="32"/>
      <c r="C147" s="28" t="s">
        <v>53</v>
      </c>
      <c r="D147" s="29"/>
      <c r="E147" s="30">
        <f xml:space="preserve"> +E145 +E146</f>
        <v>36206926</v>
      </c>
      <c r="F147" s="30">
        <f xml:space="preserve"> +F145 +F146</f>
        <v>0</v>
      </c>
      <c r="G147" s="30">
        <f>E147-F147</f>
        <v>36206926</v>
      </c>
    </row>
    <row r="148" spans="2:7" ht="14.25">
      <c r="B148" s="32"/>
      <c r="C148" s="28" t="s">
        <v>54</v>
      </c>
      <c r="D148" s="29"/>
      <c r="E148" s="30"/>
      <c r="F148" s="30"/>
      <c r="G148" s="30">
        <f>E148-F148</f>
        <v>0</v>
      </c>
    </row>
    <row r="149" spans="2:7" ht="14.25">
      <c r="B149" s="32"/>
      <c r="C149" s="28" t="s">
        <v>55</v>
      </c>
      <c r="D149" s="29"/>
      <c r="E149" s="30"/>
      <c r="F149" s="30"/>
      <c r="G149" s="30">
        <f>E149-F149</f>
        <v>0</v>
      </c>
    </row>
    <row r="150" spans="2:7" ht="14.25">
      <c r="B150" s="32"/>
      <c r="C150" s="28" t="s">
        <v>56</v>
      </c>
      <c r="D150" s="29"/>
      <c r="E150" s="30"/>
      <c r="F150" s="30"/>
      <c r="G150" s="30">
        <f>E150-F150</f>
        <v>0</v>
      </c>
    </row>
    <row r="151" spans="2:7" ht="14.25">
      <c r="B151" s="33"/>
      <c r="C151" s="28" t="s">
        <v>57</v>
      </c>
      <c r="D151" s="29"/>
      <c r="E151" s="30">
        <f xml:space="preserve"> +E147 +E148 +E149 - E150</f>
        <v>36206926</v>
      </c>
      <c r="F151" s="30">
        <f xml:space="preserve"> +F147 +F148 +F149 - F150</f>
        <v>0</v>
      </c>
      <c r="G151" s="30">
        <f>E151-F151</f>
        <v>36206926</v>
      </c>
    </row>
  </sheetData>
  <mergeCells count="13">
    <mergeCell ref="B146:B151"/>
    <mergeCell ref="B107:B119"/>
    <mergeCell ref="C107:C113"/>
    <mergeCell ref="C114:C118"/>
    <mergeCell ref="B121:B144"/>
    <mergeCell ref="C121:C134"/>
    <mergeCell ref="C135:C143"/>
    <mergeCell ref="B2:G2"/>
    <mergeCell ref="B3:G3"/>
    <mergeCell ref="B5:D5"/>
    <mergeCell ref="B6:B106"/>
    <mergeCell ref="C6:C48"/>
    <mergeCell ref="C49:C105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第二号第一様式</vt:lpstr>
      <vt:lpstr>第二号第二様式</vt:lpstr>
      <vt:lpstr>社会福祉事業</vt:lpstr>
      <vt:lpstr>栄光の杜</vt:lpstr>
      <vt:lpstr>ともだ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栄光の杜</dc:creator>
  <cp:lastModifiedBy>栄光の杜</cp:lastModifiedBy>
  <dcterms:created xsi:type="dcterms:W3CDTF">2017-07-14T08:56:13Z</dcterms:created>
  <dcterms:modified xsi:type="dcterms:W3CDTF">2017-07-14T09:00:26Z</dcterms:modified>
</cp:coreProperties>
</file>